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5440" windowHeight="123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<sst xmlns="http://schemas.openxmlformats.org/spreadsheetml/2006/main" count="10198" uniqueCount="5010">
  <si>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</si>
  <si>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</si>
  <si>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</si>
  <si>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</si>
  <si>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</si>
  <si>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</si>
  <si>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</si>
  <si>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</si>
  <si>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</si>
  <si>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</si>
  <si>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</si>
  <si>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</si>
  <si>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</si>
  <si>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</si>
  <si>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</si>
  <si>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</si>
  <si>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</si>
  <si>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</si>
  <si>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</si>
  <si>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</si>
  <si>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</si>
  <si>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</si>
  <si>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</si>
  <si>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</si>
  <si>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</si>
  <si>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</si>
  <si>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</si>
  <si>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</si>
  <si>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</si>
  <si>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</si>
  <si>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</si>
  <si>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</si>
  <si>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</si>
  <si>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</si>
  <si>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</si>
  <si>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</si>
  <si>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</si>
  <si>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</si>
  <si>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</si>
  <si>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</si>
  <si>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</si>
  <si>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</si>
  <si>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</si>
  <si>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</si>
  <si>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</si>
  <si>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</si>
  <si>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</si>
  <si>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</si>
  <si>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</si>
  <si>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</si>
  <si>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</si>
  <si>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</si>
  <si>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</si>
  <si>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</si>
  <si>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</si>
  <si>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</si>
  <si>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</si>
  <si>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</si>
  <si>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</si>
  <si>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</si>
  <si>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</si>
  <si>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</si>
  <si>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</si>
  <si>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</si>
  <si>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</si>
  <si>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</si>
  <si>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</si>
  <si>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</si>
  <si>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</si>
  <si>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</si>
  <si>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</si>
  <si>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</si>
  <si>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</si>
  <si>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</si>
  <si>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</si>
  <si>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</si>
  <si>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</si>
  <si>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</si>
  <si>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</si>
  <si>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</si>
  <si>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</si>
  <si>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</si>
  <si>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</si>
  <si>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</si>
  <si>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</si>
  <si>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</si>
  <si>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</si>
  <si>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</si>
  <si>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</si>
  <si>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</si>
  <si>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</si>
  <si>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</si>
  <si>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</si>
  <si>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</si>
  <si>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</si>
  <si>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</si>
  <si>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</si>
  <si>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</si>
  <si>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</si>
  <si>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</si>
  <si>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</si>
  <si>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</si>
  <si>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</si>
  <si>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</si>
  <si>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</si>
  <si>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</si>
  <si>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</si>
  <si>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</si>
  <si>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</si>
  <si>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</si>
  <si>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</si>
  <si>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</si>
  <si>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</si>
  <si>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</si>
  <si>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</si>
  <si>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</si>
  <si>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</si>
  <si>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</si>
  <si>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</si>
  <si>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</si>
  <si>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</si>
  <si>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</si>
  <si>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</si>
  <si>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</si>
  <si>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</si>
  <si>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</si>
  <si>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</si>
  <si>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</si>
  <si>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</si>
  <si>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</si>
  <si>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</si>
  <si>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</si>
  <si>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</si>
  <si>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</si>
  <si>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</si>
  <si>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</si>
  <si>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</si>
  <si>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</si>
  <si>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</si>
  <si>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</si>
  <si>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</si>
  <si>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</si>
  <si>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</si>
  <si>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</si>
  <si>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</si>
  <si>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</si>
  <si>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</si>
  <si>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</si>
  <si>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</si>
  <si>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</si>
  <si>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</si>
  <si>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</si>
  <si>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</si>
  <si>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</si>
  <si>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</si>
  <si>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</si>
  <si>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</si>
  <si>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</si>
  <si>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</si>
  <si>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</si>
  <si>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</si>
  <si>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</si>
  <si>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</si>
  <si>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</si>
  <si>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</si>
  <si>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</si>
  <si>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</si>
  <si>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</si>
  <si>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</si>
  <si>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</si>
  <si>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</si>
  <si>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</si>
  <si>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</si>
  <si>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</si>
  <si>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</si>
  <si>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</si>
  <si>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</si>
  <si>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</si>
  <si>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</si>
  <si>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</si>
  <si>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</si>
  <si>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</si>
  <si>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</si>
  <si>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</si>
  <si>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</si>
  <si>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</si>
  <si>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</si>
  <si>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</si>
  <si>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</si>
  <si>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</si>
  <si>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</si>
  <si>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</si>
  <si>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</si>
  <si>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</si>
  <si>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</si>
  <si>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</si>
  <si>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</si>
  <si>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</si>
  <si>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</si>
  <si>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</si>
  <si>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</si>
  <si>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</si>
  <si>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</si>
  <si>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</si>
  <si>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</si>
  <si>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</si>
  <si>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</si>
  <si>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</si>
  <si>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</si>
  <si>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</si>
  <si>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</si>
  <si>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</si>
  <si>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</si>
  <si>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</si>
  <si>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</si>
  <si>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</si>
  <si>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</si>
  <si>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</si>
  <si>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</si>
  <si>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</si>
  <si>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</si>
  <si>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</si>
  <si>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</si>
  <si>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</si>
  <si>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</si>
  <si>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</si>
  <si>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</si>
  <si>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</si>
  <si>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</si>
  <si>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</si>
  <si>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</si>
  <si>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</si>
  <si>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</si>
  <si>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</si>
  <si>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</si>
  <si>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</si>
  <si>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</si>
  <si>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</si>
  <si>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</si>
  <si>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</si>
  <si>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</si>
  <si>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</si>
  <si>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</si>
  <si>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</si>
  <si>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</si>
  <si>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</si>
  <si>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</si>
  <si>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</si>
  <si>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</si>
  <si>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</si>
  <si>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</si>
  <si>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</si>
  <si>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</si>
  <si>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</si>
  <si>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</si>
  <si>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</si>
  <si>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</si>
  <si>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</si>
  <si>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</si>
  <si>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</si>
  <si>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</si>
  <si>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</si>
  <si>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</si>
  <si>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</si>
  <si>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</si>
  <si>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</si>
  <si>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</si>
  <si>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</si>
  <si>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</si>
  <si>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</si>
  <si>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</si>
  <si>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</si>
  <si>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</si>
  <si>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</si>
  <si>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</si>
  <si>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</si>
  <si>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</si>
  <si>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</si>
  <si>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</si>
  <si>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</si>
  <si>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</si>
  <si>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</si>
  <si>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</si>
  <si>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</si>
  <si>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</si>
  <si>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</si>
  <si>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</si>
  <si>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</si>
  <si>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</si>
  <si>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</si>
  <si>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</si>
  <si>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</si>
  <si>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</si>
  <si>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</si>
  <si>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</si>
  <si>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</si>
  <si>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</si>
  <si>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</si>
  <si>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</si>
  <si>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</si>
  <si>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</si>
  <si>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</si>
  <si>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</si>
  <si>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</si>
  <si>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</si>
  <si>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</si>
  <si>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</si>
  <si>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</si>
  <si>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</si>
  <si>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</si>
  <si>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</si>
  <si>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</si>
  <si>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</si>
  <si>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</si>
  <si>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</si>
  <si>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</si>
  <si>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</si>
  <si>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</si>
  <si>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</si>
  <si>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</si>
  <si>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</si>
  <si>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</si>
  <si>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</si>
  <si>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</si>
  <si>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</si>
  <si>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</si>
  <si>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</si>
  <si>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</si>
  <si>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</si>
  <si>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</si>
  <si>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</si>
  <si>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</si>
  <si>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</si>
  <si>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</si>
  <si>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</si>
  <si>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</si>
  <si>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</si>
  <si>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</si>
  <si>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</si>
  <si>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</si>
  <si>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</si>
  <si>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</si>
  <si>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</si>
  <si>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</si>
  <si>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</si>
  <si>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</si>
  <si>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</si>
  <si>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</si>
  <si>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</si>
  <si>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</si>
  <si>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</si>
  <si>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</si>
  <si>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</si>
  <si>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</si>
  <si>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</si>
  <si>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</si>
  <si>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</si>
  <si>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</si>
  <si>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</si>
  <si>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</si>
  <si>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</si>
  <si>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</si>
  <si>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</si>
  <si>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</si>
  <si>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</si>
  <si>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</si>
  <si>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</si>
  <si>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</si>
  <si>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</si>
  <si>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</si>
  <si>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</si>
  <si>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</si>
  <si>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</si>
  <si>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</si>
  <si>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</si>
  <si>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</si>
  <si>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</si>
  <si>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</si>
  <si>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</si>
  <si>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</si>
  <si>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</si>
  <si>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</si>
  <si>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</si>
  <si>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</si>
  <si>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</si>
  <si>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</si>
  <si>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</si>
  <si>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</si>
  <si>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</si>
  <si>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</si>
  <si>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</si>
  <si>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</si>
  <si>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</si>
  <si>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</si>
  <si>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</si>
  <si>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</si>
  <si>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</si>
  <si>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</si>
  <si>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</si>
  <si>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</si>
  <si>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</si>
  <si>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</si>
  <si>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</si>
  <si>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</si>
  <si>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</si>
  <si>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</si>
  <si>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</si>
  <si>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</si>
  <si>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</si>
  <si>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</si>
  <si>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</si>
  <si>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</si>
  <si>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</si>
  <si>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</si>
  <si>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</si>
  <si>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</si>
  <si>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</si>
  <si>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</si>
  <si>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</si>
  <si>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</si>
  <si>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</si>
  <si>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</si>
  <si>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</si>
  <si>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</si>
  <si>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</si>
  <si>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</si>
  <si>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</si>
  <si>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</si>
  <si>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</si>
  <si>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</si>
  <si>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</si>
  <si>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</si>
  <si>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</si>
  <si>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</si>
  <si>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</si>
  <si>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</si>
  <si>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</si>
  <si>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</si>
  <si>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</si>
  <si>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</si>
  <si>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</si>
  <si>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</si>
  <si>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</si>
  <si>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</si>
  <si>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</si>
  <si>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</si>
  <si>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</si>
  <si>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</si>
  <si>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</si>
  <si>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</si>
  <si>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</si>
  <si>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</si>
  <si>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</si>
  <si>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</si>
  <si>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</si>
  <si>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</si>
  <si>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</si>
  <si>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</si>
  <si>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</si>
  <si>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</si>
  <si>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</si>
  <si>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</si>
  <si>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</si>
  <si>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</si>
  <si>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</si>
  <si>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</si>
  <si>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</si>
  <si>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</si>
  <si>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</si>
  <si>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</si>
  <si>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</si>
  <si>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</si>
  <si>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</si>
  <si>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</si>
  <si>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</si>
  <si>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</si>
  <si>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</si>
  <si>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</si>
  <si>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</si>
  <si>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</si>
  <si>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</si>
  <si>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</si>
  <si>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</si>
  <si>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</si>
  <si>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</si>
  <si>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</si>
  <si>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</si>
  <si>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</si>
  <si>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</si>
  <si>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</si>
  <si>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</si>
  <si>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</si>
  <si>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</si>
  <si>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</si>
  <si>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</si>
  <si>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</si>
  <si>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</si>
  <si>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</si>
  <si>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</si>
  <si>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</si>
  <si>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</si>
  <si>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</si>
  <si>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</si>
  <si>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</si>
  <si>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</si>
  <si>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</si>
  <si>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</si>
  <si>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</si>
  <si>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</si>
  <si>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</si>
  <si>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</si>
  <si>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</si>
  <si>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</si>
  <si>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</si>
  <si>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</si>
  <si>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</si>
  <si>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</si>
  <si>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</si>
  <si>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</si>
  <si>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</si>
  <si>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</si>
  <si>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</si>
  <si>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</si>
  <si>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</si>
  <si>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</si>
  <si>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</si>
  <si>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</si>
  <si>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</si>
  <si>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</si>
  <si>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</si>
  <si>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</si>
  <si>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</si>
  <si>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</si>
  <si>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</si>
  <si>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</si>
  <si>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</si>
  <si>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</si>
  <si>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</si>
  <si>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</si>
  <si>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</si>
  <si>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</si>
  <si>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</si>
  <si>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</si>
  <si>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</si>
  <si>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</si>
  <si>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</si>
  <si>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</si>
  <si>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</si>
  <si>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</si>
  <si>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</si>
  <si>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</si>
  <si>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</si>
  <si>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</si>
  <si>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</si>
  <si>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</si>
  <si>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</si>
  <si>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</si>
  <si>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</si>
  <si>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</si>
  <si>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</si>
  <si>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</si>
  <si>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</si>
  <si>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</si>
  <si>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</si>
  <si>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</si>
  <si>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</si>
  <si>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</si>
  <si>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</si>
  <si>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</si>
  <si>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</si>
  <si>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</si>
  <si>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</si>
  <si>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</si>
  <si>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</si>
  <si>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</si>
  <si>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</si>
  <si>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</si>
  <si>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</si>
  <si>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</si>
  <si>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</si>
  <si>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</si>
  <si>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</si>
  <si>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</si>
  <si>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</si>
  <si>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</si>
  <si>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</si>
  <si>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</si>
  <si>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</si>
  <si>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</si>
  <si>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</si>
  <si>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</si>
  <si>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</si>
  <si>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</si>
  <si>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</si>
  <si>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</si>
  <si>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</si>
  <si>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</si>
  <si>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</si>
  <si>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</si>
  <si>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</si>
  <si>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</si>
  <si>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</si>
  <si>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</si>
  <si>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</si>
  <si>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</si>
  <si>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</si>
  <si>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</si>
  <si>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</si>
  <si>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</si>
  <si>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</si>
  <si>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</si>
  <si>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</si>
  <si>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</si>
  <si>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</si>
  <si>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</si>
  <si>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</si>
  <si>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</si>
  <si>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</si>
  <si>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</si>
  <si>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</si>
  <si>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</si>
  <si>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</si>
  <si>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</si>
  <si>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</si>
  <si>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</si>
  <si>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</si>
  <si>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</si>
  <si>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</si>
  <si>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</si>
  <si>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</si>
  <si>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</si>
  <si>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</si>
  <si>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</si>
  <si>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</si>
  <si>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</si>
  <si>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</si>
  <si>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</si>
  <si>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</si>
  <si>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</si>
  <si>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</si>
  <si>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</si>
  <si>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</si>
  <si>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</si>
  <si>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</si>
  <si>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</si>
  <si>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</si>
  <si>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</si>
  <si>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</si>
  <si>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</si>
  <si>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</si>
  <si>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</si>
  <si>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</si>
  <si>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</si>
  <si>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</si>
  <si>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</si>
  <si>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</si>
  <si>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</si>
  <si>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</si>
  <si>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</si>
  <si>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</si>
  <si>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</si>
  <si>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</si>
  <si>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</si>
  <si>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</si>
  <si>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</si>
  <si>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</si>
  <si>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</si>
  <si>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</si>
  <si>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</si>
  <si>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</si>
  <si>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</si>
  <si>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</si>
  <si>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</si>
  <si>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</si>
  <si>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</si>
  <si>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</si>
  <si>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</si>
  <si>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</si>
  <si>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</si>
  <si>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</si>
  <si>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</si>
  <si>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</si>
  <si>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</si>
  <si>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</si>
  <si>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</si>
  <si>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</si>
  <si>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</si>
  <si>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</si>
  <si>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</si>
  <si>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</si>
  <si>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</si>
  <si>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</si>
  <si>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</si>
  <si>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</si>
  <si>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</si>
  <si>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</si>
  <si>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</si>
  <si>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</si>
  <si>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</si>
  <si>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</si>
  <si>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</si>
  <si>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</si>
  <si>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</si>
  <si>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</si>
  <si>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</si>
  <si>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</si>
  <si>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</si>
  <si>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</si>
  <si>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</si>
  <si>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</si>
  <si>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</si>
  <si>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</si>
  <si>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</si>
  <si>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</si>
  <si>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</si>
  <si>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</si>
  <si>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</si>
  <si>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</si>
  <si>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</si>
  <si>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</si>
  <si>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</si>
  <si>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</si>
  <si>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</si>
  <si>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</si>
  <si>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</si>
  <si>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</si>
  <si>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</si>
  <si>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</si>
  <si>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</si>
  <si>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</si>
  <si>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</si>
  <si>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</si>
  <si>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</si>
  <si>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</si>
  <si>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</si>
  <si>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</si>
  <si>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</si>
  <si>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</si>
  <si>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</si>
  <si>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</si>
  <si>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</si>
  <si>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</si>
  <si>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</si>
  <si>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</si>
  <si>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</si>
  <si>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</si>
  <si>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</si>
  <si>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</si>
  <si>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</si>
  <si>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</si>
  <si>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</si>
  <si>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</si>
  <si>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</si>
  <si>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</si>
  <si>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</si>
  <si>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</si>
  <si>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</si>
  <si>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</si>
  <si>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</si>
  <si>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</si>
  <si>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</si>
  <si>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</si>
  <si>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</si>
  <si>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</si>
  <si>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</si>
  <si>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</si>
  <si>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</si>
  <si>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</si>
  <si>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</si>
  <si>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</si>
  <si>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</si>
  <si>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</si>
  <si>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</si>
  <si>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</si>
  <si>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</si>
  <si>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</si>
  <si>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</si>
  <si>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</si>
  <si>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</si>
  <si>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</si>
  <si>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</si>
  <si>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</si>
  <si>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</si>
  <si>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</si>
  <si>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</si>
  <si>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</si>
  <si>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</si>
  <si>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</si>
  <si>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</si>
  <si>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</si>
  <si>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</si>
  <si>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</si>
  <si>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</si>
  <si>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</si>
  <si>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</si>
  <si>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</si>
  <si>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</si>
  <si>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</si>
  <si>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</si>
  <si>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</si>
  <si>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</si>
  <si>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</si>
  <si>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</si>
  <si>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</si>
  <si>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</si>
  <si>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</si>
  <si>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</si>
  <si>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</si>
  <si>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</si>
  <si>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</si>
  <si>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</si>
  <si>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</si>
  <si>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</si>
  <si>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</si>
  <si>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</si>
  <si>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</si>
  <si>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</si>
  <si>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</si>
  <si>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</si>
  <si>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</si>
  <si>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</si>
  <si>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</si>
  <si>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</si>
  <si>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</si>
  <si>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</si>
  <si>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</si>
  <si>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</si>
  <si>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</si>
  <si>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</si>
  <si>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</si>
  <si>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</si>
  <si>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</si>
  <si>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</si>
  <si>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</si>
  <si>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</si>
  <si>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</si>
  <si>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</si>
  <si>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</si>
  <si>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</si>
  <si>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</si>
  <si>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</si>
  <si>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</si>
  <si>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</si>
  <si>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</si>
  <si>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</si>
  <si>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</si>
  <si>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</si>
  <si>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</si>
  <si>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</si>
  <si>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</si>
  <si>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</si>
  <si>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</si>
  <si>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</si>
  <si>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</si>
  <si>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</si>
  <si>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</si>
  <si>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</si>
  <si>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</si>
  <si>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</si>
  <si>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</si>
  <si>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</si>
  <si>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</si>
  <si>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</si>
  <si>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</si>
  <si>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</si>
  <si>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</si>
  <si>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</si>
  <si>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</si>
  <si>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</si>
  <si>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</si>
  <si>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</si>
  <si>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</si>
  <si>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</si>
  <si>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</si>
  <si>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</si>
  <si>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</si>
  <si>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</si>
  <si>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</si>
  <si>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</si>
  <si>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</si>
  <si>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</si>
  <si>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</si>
  <si>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</si>
  <si>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</si>
  <si>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</si>
  <si>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</si>
  <si>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</si>
  <si>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</si>
  <si>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</si>
  <si>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</si>
  <si>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</si>
  <si>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</si>
  <si>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</si>
  <si>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</si>
  <si>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</si>
  <si>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</si>
  <si>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</si>
  <si>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</si>
  <si>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</si>
  <si>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</si>
  <si>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</si>
  <si>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</si>
  <si>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</si>
  <si>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</si>
  <si>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</si>
  <si>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</si>
  <si>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</si>
  <si>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</si>
  <si>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</si>
  <si>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</si>
  <si>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</si>
  <si>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</si>
  <si>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</si>
  <si>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</si>
  <si>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</si>
  <si>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</si>
  <si>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</si>
  <si>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</si>
  <si>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</si>
  <si>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</si>
  <si>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</si>
  <si>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</si>
  <si>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</si>
  <si>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</si>
  <si>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</si>
  <si>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</si>
  <si>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</si>
  <si>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</si>
  <si>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</si>
  <si>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</si>
  <si>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</si>
  <si>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</si>
  <si>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</si>
  <si>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</si>
  <si>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</si>
  <si>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</si>
  <si>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</si>
  <si>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</si>
  <si>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</si>
  <si>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</si>
  <si>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</si>
  <si>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</si>
  <si>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</si>
  <si>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</si>
  <si>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</si>
  <si>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</si>
  <si>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</si>
  <si>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</si>
  <si>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</si>
  <si>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</si>
  <si>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</si>
  <si>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</si>
  <si>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</si>
  <si>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</si>
  <si>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</si>
  <si>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</si>
  <si>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</si>
  <si>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</si>
  <si>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</si>
  <si>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</si>
  <si>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</si>
  <si>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</si>
  <si>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</si>
  <si>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</si>
  <si>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</si>
  <si>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</si>
  <si>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</si>
  <si>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</si>
  <si>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</si>
  <si>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</si>
  <si>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</si>
  <si>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</si>
  <si>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</si>
  <si>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</si>
  <si>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</si>
  <si>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</si>
  <si>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</si>
  <si>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</si>
  <si>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</si>
  <si>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</si>
  <si>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</si>
  <si>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</si>
  <si>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</si>
  <si>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</si>
  <si>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</si>
  <si>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</si>
  <si>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</si>
  <si>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</si>
  <si>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</si>
  <si>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</si>
  <si>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</si>
  <si>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</si>
  <si>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</si>
  <si>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</si>
  <si>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</si>
  <si>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</si>
  <si>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</si>
  <si>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</si>
  <si>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</si>
  <si>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</si>
  <si>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</si>
  <si>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</si>
  <si>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</si>
  <si>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</si>
  <si>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</si>
  <si>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</si>
  <si>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</si>
  <si>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</si>
  <si>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</si>
  <si>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</si>
  <si>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</si>
  <si>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</si>
  <si>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</si>
  <si>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</si>
  <si>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</si>
  <si>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</si>
  <si>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</si>
  <si>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</si>
  <si>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</si>
  <si>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</si>
  <si>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</si>
  <si>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</si>
  <si>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</si>
  <si>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</si>
  <si>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</si>
  <si>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</si>
  <si>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</si>
  <si>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</si>
  <si>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</si>
  <si>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</si>
  <si>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</si>
  <si>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</si>
  <si>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</si>
  <si>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</si>
  <si>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</si>
  <si>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</si>
  <si>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</si>
  <si>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</si>
  <si>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</si>
  <si>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</si>
  <si>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</si>
  <si>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</si>
  <si>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</si>
  <si>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</si>
  <si>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</si>
  <si>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</si>
  <si>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</si>
  <si>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</si>
  <si>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</si>
  <si>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</si>
  <si>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</si>
  <si>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</si>
  <si>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</si>
  <si>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</si>
  <si>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</si>
  <si>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</si>
  <si>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</si>
  <si>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</si>
  <si>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</si>
  <si>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</si>
  <si>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</si>
  <si>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</si>
  <si>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</si>
  <si>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</si>
  <si>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</si>
  <si>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</si>
  <si>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</si>
  <si>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</si>
  <si>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</si>
  <si>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</si>
  <si>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</si>
  <si>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</si>
  <si>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</si>
  <si>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</si>
  <si>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</si>
  <si>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</si>
  <si>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</si>
  <si>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</si>
  <si>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</si>
  <si>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</si>
  <si>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</si>
  <si>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</si>
  <si>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</si>
  <si>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</si>
  <si>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</si>
  <si>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</si>
  <si>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</si>
  <si>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</si>
  <si>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</si>
  <si>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</si>
  <si>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</si>
  <si>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</si>
  <si>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</si>
  <si>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</si>
  <si>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</si>
  <si>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</si>
  <si>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</si>
  <si>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</si>
  <si>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</si>
  <si>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</si>
  <si>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</si>
  <si>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</si>
  <si>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</si>
  <si>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</si>
  <si>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</si>
  <si>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</si>
  <si>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</si>
  <si>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</si>
  <si>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</si>
  <si>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</si>
  <si>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</si>
  <si>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</si>
  <si>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</si>
  <si>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</si>
  <si>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</si>
  <si>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</si>
  <si>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</si>
  <si>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</si>
  <si>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</si>
  <si>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</si>
  <si>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</si>
  <si>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</si>
  <si>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</si>
  <si>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</si>
  <si>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</si>
  <si>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</si>
  <si>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</si>
  <si>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</si>
  <si>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</si>
  <si>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</si>
  <si>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</si>
  <si>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</si>
  <si>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</si>
  <si>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</si>
  <si>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</si>
  <si>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</si>
  <si>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</si>
  <si>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</si>
  <si>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</si>
  <si>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</si>
  <si>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</si>
  <si>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</si>
  <si>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</si>
  <si>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</si>
  <si>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</si>
  <si>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</si>
  <si>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</si>
  <si>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</si>
  <si>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</si>
  <si>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</si>
  <si>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</si>
  <si>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</si>
  <si>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</si>
  <si>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</si>
  <si>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</si>
  <si>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</si>
  <si>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</si>
  <si>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</si>
  <si>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</si>
  <si>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</si>
  <si>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</si>
  <si>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</si>
  <si>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</si>
  <si>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</si>
  <si>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</si>
  <si>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</si>
  <si>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</si>
  <si>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</si>
  <si>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</si>
  <si>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</si>
  <si>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</si>
  <si>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</si>
  <si>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</si>
  <si>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</si>
  <si>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</si>
  <si>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</si>
  <si>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</si>
  <si>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</si>
  <si>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</si>
  <si>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</si>
  <si>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</si>
  <si>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</si>
  <si>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</si>
  <si>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</si>
  <si>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</si>
  <si>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</si>
  <si>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</si>
  <si>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</si>
  <si>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</si>
  <si>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</si>
  <si>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</si>
  <si>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</si>
  <si>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</si>
  <si>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</si>
  <si>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</si>
  <si>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</si>
  <si>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</si>
  <si>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</si>
  <si>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</si>
  <si>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</si>
  <si>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</si>
  <si>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</si>
  <si>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</si>
  <si>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</si>
  <si>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</si>
  <si>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</si>
  <si>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</si>
  <si>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</si>
  <si>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</si>
  <si>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</si>
  <si>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</si>
  <si>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</si>
  <si>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</si>
  <si>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</si>
  <si>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</si>
  <si>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</si>
  <si>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</si>
  <si>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</si>
  <si>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</si>
  <si>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</si>
  <si>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</si>
  <si>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</si>
  <si>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</si>
  <si>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</si>
  <si>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</si>
  <si>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</si>
  <si>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</si>
  <si>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</si>
  <si>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</si>
  <si>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</si>
  <si>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</si>
  <si>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</si>
  <si>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</si>
  <si>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</si>
  <si>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</si>
  <si>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</si>
  <si>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</si>
  <si>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</si>
  <si>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</si>
  <si>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</si>
  <si>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</si>
  <si>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</si>
  <si>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</si>
  <si>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</si>
  <si>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</si>
  <si>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</si>
  <si>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</si>
  <si>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</si>
  <si>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</si>
  <si>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</si>
  <si>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</si>
  <si>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</si>
  <si>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</si>
  <si>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</si>
  <si>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</si>
  <si>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</si>
  <si>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</si>
  <si>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</si>
  <si>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</si>
  <si>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</si>
  <si>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</si>
  <si>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</si>
  <si>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</si>
  <si>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</si>
  <si>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</si>
  <si>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</si>
  <si>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</si>
  <si>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</si>
  <si>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</si>
  <si>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</si>
  <si>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</si>
  <si>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</si>
  <si>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</si>
  <si>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</si>
  <si>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</si>
  <si>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</si>
  <si>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</si>
  <si>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</si>
  <si>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</si>
  <si>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</si>
  <si>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</si>
  <si>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</si>
  <si>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</si>
  <si>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</si>
  <si>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</si>
  <si>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</si>
  <si>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</si>
  <si>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</si>
  <si>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</si>
  <si>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</si>
  <si>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</si>
  <si>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</si>
  <si>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</si>
  <si>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</si>
  <si>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</si>
  <si>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</si>
  <si>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</si>
  <si>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</si>
  <si>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</si>
  <si>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</si>
  <si>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</si>
  <si>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</si>
  <si>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</si>
  <si>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</si>
  <si>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</si>
  <si>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</si>
  <si>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</si>
  <si>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</si>
  <si>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</si>
  <si>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</si>
  <si>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</si>
  <si>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</si>
  <si>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</si>
  <si>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</si>
  <si>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</si>
  <si>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</si>
  <si>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</si>
  <si>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</si>
  <si>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</si>
  <si>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</si>
  <si>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</si>
  <si>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</si>
  <si>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</si>
  <si>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</si>
  <si>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</si>
  <si>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</si>
  <si>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</si>
  <si>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</si>
  <si>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</si>
  <si>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</si>
  <si>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</si>
  <si>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</si>
  <si>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</si>
  <si>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</si>
  <si>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</si>
  <si>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</si>
  <si>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</si>
  <si>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</si>
  <si>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</si>
  <si>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</si>
  <si>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</si>
  <si>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</si>
  <si>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</si>
  <si>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</si>
  <si>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</si>
  <si>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</si>
  <si>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</si>
  <si>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</si>
  <si>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</si>
  <si>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</si>
  <si>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</si>
  <si>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</si>
  <si>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</si>
  <si>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</si>
  <si>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</si>
  <si>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</si>
  <si>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</si>
  <si>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</si>
  <si>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</si>
  <si>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</si>
  <si>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</si>
  <si>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</si>
  <si>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</si>
  <si>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</si>
  <si>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</si>
  <si>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</si>
  <si>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</si>
  <si>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</si>
  <si>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</si>
  <si>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</si>
  <si>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</si>
  <si>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</si>
  <si>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</si>
  <si>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</si>
  <si>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</si>
  <si>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</si>
  <si>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</si>
  <si>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</si>
  <si>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</si>
  <si>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</si>
  <si>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</si>
  <si>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</si>
  <si>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</si>
  <si>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</si>
  <si>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</si>
  <si>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</si>
  <si>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</si>
  <si>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</si>
  <si>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</si>
  <si>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</si>
  <si>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</si>
  <si>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</si>
  <si>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</si>
  <si>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</si>
  <si>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</si>
  <si>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</si>
  <si>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</si>
  <si>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</si>
  <si>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</si>
  <si>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</si>
  <si>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</si>
  <si>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</si>
  <si>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</si>
  <si>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</si>
  <si>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</si>
  <si>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</si>
  <si>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</si>
  <si>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</si>
  <si>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</si>
  <si>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</si>
  <si>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</si>
  <si>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</si>
  <si>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</si>
  <si>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</si>
  <si>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</si>
  <si>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</si>
  <si>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</si>
  <si>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</si>
  <si>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</si>
  <si>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</si>
  <si>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</si>
  <si>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</si>
  <si>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</si>
  <si>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</si>
  <si>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</si>
  <si>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</si>
  <si>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</si>
  <si>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</si>
  <si>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</si>
  <si>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</si>
  <si>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</si>
  <si>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</si>
  <si>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</si>
  <si>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</si>
  <si>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</si>
  <si>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</si>
  <si>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</si>
  <si>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</si>
  <si>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</si>
  <si>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</si>
  <si>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</si>
  <si>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</si>
  <si>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</si>
  <si>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</si>
  <si>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</si>
  <si>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</si>
  <si>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</si>
  <si>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</si>
  <si>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</si>
  <si>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</si>
  <si>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</si>
  <si>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</si>
  <si>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</si>
  <si>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</si>
  <si>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</si>
  <si>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</si>
  <si>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</si>
  <si>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</si>
  <si>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</si>
  <si>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</si>
  <si>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</si>
  <si>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</si>
  <si>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</si>
  <si>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</si>
  <si>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</si>
  <si>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</si>
  <si>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</si>
  <si>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</si>
  <si>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</si>
  <si>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</si>
  <si>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</si>
  <si>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</si>
  <si>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</si>
  <si>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</si>
  <si>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</si>
  <si>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</si>
  <si>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</si>
  <si>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</si>
  <si>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</si>
  <si>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</si>
  <si>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</si>
  <si>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</si>
  <si>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</si>
  <si>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</si>
  <si>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</si>
  <si>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</si>
  <si>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</si>
  <si>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</si>
  <si>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</si>
  <si>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</si>
  <si>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</si>
  <si>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</si>
  <si>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</si>
  <si>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</si>
  <si>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</si>
  <si>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</si>
  <si>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</si>
  <si>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</si>
  <si>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</si>
  <si>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</si>
  <si>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</si>
  <si>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</si>
  <si>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</si>
  <si>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</si>
  <si>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</si>
  <si>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</si>
  <si>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</si>
  <si>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</si>
  <si>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</si>
  <si>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</si>
  <si>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</si>
  <si>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</si>
  <si>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</si>
  <si>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</si>
  <si>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</si>
  <si>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</si>
  <si>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</si>
  <si>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</si>
  <si>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</si>
  <si>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</si>
  <si>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</si>
  <si>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</si>
  <si>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</si>
  <si>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</si>
  <si>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</si>
  <si>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</si>
  <si>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</si>
  <si>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</si>
  <si>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</si>
  <si>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</si>
  <si>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</si>
  <si>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</si>
  <si>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</si>
  <si>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</si>
  <si>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</si>
  <si>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</si>
  <si>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</si>
  <si>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</si>
  <si>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</si>
  <si>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</si>
  <si>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</si>
  <si>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</si>
  <si>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</si>
  <si>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</si>
  <si>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</si>
  <si>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</si>
  <si>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</si>
  <si>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</si>
  <si>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</si>
  <si>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</si>
  <si>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</si>
  <si>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</si>
  <si>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</si>
  <si>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</si>
  <si>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</si>
  <si>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</si>
  <si>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</si>
  <si>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</si>
  <si>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</si>
  <si>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</si>
  <si>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</si>
  <si>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</si>
  <si>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</si>
  <si>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</si>
  <si>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</si>
  <si>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</si>
  <si>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</si>
  <si>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</si>
  <si>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</si>
  <si>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</si>
  <si>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</si>
  <si>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</si>
  <si>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</si>
  <si>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</si>
  <si>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</si>
  <si>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</si>
  <si>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</si>
  <si>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</si>
  <si>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</si>
  <si>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</si>
  <si>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</si>
  <si>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</si>
  <si>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</si>
  <si>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</si>
  <si>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</si>
  <si>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</si>
  <si>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</si>
  <si>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</si>
  <si>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</si>
  <si>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</si>
  <si>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</si>
  <si>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</si>
  <si>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</si>
  <si>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</si>
  <si>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</si>
  <si>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</si>
  <si>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</si>
  <si>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</si>
  <si>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</si>
  <si>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</si>
  <si>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</si>
  <si>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</si>
  <si>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</si>
  <si>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</si>
  <si>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</si>
  <si>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</si>
  <si>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</si>
  <si>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</si>
  <si>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</si>
  <si>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</si>
  <si>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</si>
  <si>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</si>
  <si>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</si>
  <si>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</si>
  <si>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</si>
  <si>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</si>
  <si>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</si>
  <si>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</si>
  <si>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</si>
  <si>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</si>
  <si>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</si>
  <si>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</si>
  <si>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</si>
  <si>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</si>
  <si>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</si>
  <si>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</si>
  <si>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</si>
  <si>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</si>
  <si>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</si>
  <si>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</si>
  <si>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</si>
  <si>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</si>
  <si>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</si>
  <si>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</si>
  <si>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</si>
  <si>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</si>
  <si>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</si>
  <si>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</si>
  <si>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</si>
  <si>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</si>
  <si>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</si>
  <si>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</si>
  <si>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</si>
  <si>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</si>
  <si>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</si>
  <si>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</si>
  <si>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</si>
  <si>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</si>
  <si>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</si>
  <si>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</si>
  <si>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</si>
  <si>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</si>
  <si>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</si>
  <si>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</si>
  <si>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</si>
  <si>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</si>
  <si>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</si>
  <si>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</si>
  <si>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</si>
  <si>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</si>
  <si>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</si>
  <si>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</si>
  <si>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</si>
  <si>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</si>
  <si>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</si>
  <si>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</si>
  <si>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</si>
  <si>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</si>
  <si>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</si>
  <si>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</si>
  <si>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</si>
  <si>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</si>
  <si>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</si>
  <si>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</si>
  <si>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</si>
  <si>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</si>
  <si>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</si>
  <si>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</si>
  <si>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</si>
  <si>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</si>
  <si>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</si>
  <si>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</si>
  <si>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</si>
  <si>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</si>
  <si>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</si>
  <si>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</si>
  <si>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</si>
  <si>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</si>
  <si>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</si>
  <si>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</si>
  <si>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</si>
  <si>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</si>
  <si>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</si>
  <si>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</si>
  <si>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</si>
  <si>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</si>
  <si>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</si>
  <si>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</si>
  <si>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</si>
  <si>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</si>
  <si>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</si>
  <si>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</si>
  <si>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</si>
  <si>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</si>
  <si>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</si>
  <si>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</si>
  <si>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</si>
  <si>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</si>
  <si>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</si>
  <si>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</si>
  <si>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</si>
  <si>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</si>
  <si>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</si>
  <si>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</si>
  <si>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</si>
  <si>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</si>
  <si>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</si>
  <si>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</si>
  <si>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</si>
  <si>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</si>
  <si>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</si>
  <si>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</si>
  <si>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</si>
  <si>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</si>
  <si>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</si>
  <si>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</si>
  <si>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</si>
  <si>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</si>
  <si>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</si>
  <si>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</si>
  <si>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</si>
  <si>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</si>
  <si>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</si>
  <si>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</si>
  <si>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</si>
  <si>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</si>
  <si>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</si>
  <si>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</si>
  <si>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</si>
  <si>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</si>
  <si>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</si>
  <si>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</si>
  <si>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</si>
  <si>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</si>
  <si>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</si>
  <si>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</si>
  <si>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</si>
  <si>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</si>
  <si>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</si>
  <si>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</si>
  <si>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</si>
  <si>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</si>
  <si>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</si>
  <si>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</si>
  <si>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</si>
  <si>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</si>
  <si>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</si>
  <si>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</si>
  <si>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</si>
  <si>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</si>
  <si>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</si>
  <si>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</si>
  <si>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</si>
  <si>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</si>
  <si>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</si>
  <si>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</si>
  <si>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</si>
  <si>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</si>
  <si>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</si>
  <si>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</si>
  <si>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</si>
  <si>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</si>
  <si>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</si>
  <si>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</si>
  <si>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</si>
  <si>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</si>
  <si>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</si>
  <si>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</si>
  <si>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</si>
  <si>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</si>
  <si>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</si>
  <si>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</si>
  <si>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</si>
  <si>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</si>
  <si>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</si>
  <si>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</si>
  <si>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</si>
  <si>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</si>
  <si>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</si>
  <si>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</si>
  <si>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</si>
  <si>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</si>
  <si>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</si>
  <si>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</si>
  <si>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</si>
  <si>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</si>
  <si>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</si>
  <si>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</si>
  <si>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</si>
  <si>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</si>
  <si>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</si>
  <si>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</si>
  <si>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</si>
  <si>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</si>
  <si>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</si>
  <si>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</si>
  <si>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</si>
  <si>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</si>
  <si>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</si>
  <si>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</si>
  <si>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</si>
  <si>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</si>
  <si>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</si>
  <si>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</si>
  <si>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</si>
  <si>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</si>
  <si>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</si>
  <si>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</si>
  <si>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</si>
  <si>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</si>
  <si>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</si>
  <si>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</si>
  <si>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</si>
  <si>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</si>
  <si>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</si>
  <si>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</si>
  <si>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</si>
  <si>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</si>
  <si>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</si>
  <si>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</si>
  <si>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</si>
  <si>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</si>
  <si>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</si>
  <si>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</si>
  <si>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</si>
  <si>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</si>
  <si>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</si>
  <si>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</si>
  <si>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</si>
  <si>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</si>
  <si>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</si>
  <si>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</si>
  <si>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</si>
  <si>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</si>
  <si>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</si>
  <si>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</si>
  <si>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</si>
  <si>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</si>
  <si>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</si>
  <si>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</si>
  <si>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</si>
  <si>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</si>
  <si>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</si>
  <si>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</si>
  <si>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</si>
  <si>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</si>
  <si>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</si>
  <si>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</si>
  <si>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</si>
  <si>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</si>
  <si>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</si>
  <si>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</si>
  <si>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</si>
  <si>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</si>
  <si>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</si>
  <si>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</si>
  <si>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</si>
  <si>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</si>
  <si>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</si>
  <si>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</si>
  <si>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</si>
  <si>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</si>
  <si>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</si>
  <si>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</si>
  <si>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</si>
  <si>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</si>
  <si>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</si>
  <si>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</si>
  <si>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</si>
  <si>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</si>
  <si>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</si>
  <si>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</si>
  <si>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</si>
  <si>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</si>
  <si>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</si>
  <si>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</si>
  <si>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</si>
  <si>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</si>
  <si>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</si>
  <si>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</si>
  <si>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</si>
  <si>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</si>
  <si>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</si>
  <si>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</si>
  <si>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</si>
  <si>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</si>
  <si>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</si>
  <si>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</si>
  <si>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</si>
  <si>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</si>
  <si>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</si>
  <si>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</si>
  <si>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</si>
  <si>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</si>
  <si>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</si>
  <si>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</si>
  <si>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</si>
  <si>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</si>
  <si>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</si>
  <si>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</si>
  <si>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</si>
  <si>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</si>
  <si>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</si>
  <si>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</si>
  <si>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</si>
  <si>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</si>
  <si>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</si>
  <si>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</si>
  <si>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</si>
  <si>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</si>
  <si>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</si>
  <si>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</si>
  <si>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</si>
  <si>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</si>
  <si>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</si>
  <si>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</si>
  <si>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</si>
  <si>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</si>
  <si>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</si>
  <si>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</si>
  <si>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</si>
  <si>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</si>
  <si>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</si>
  <si>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</si>
  <si>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</si>
  <si>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</si>
  <si>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</si>
  <si>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</si>
  <si>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</si>
  <si>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</si>
  <si>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</si>
  <si>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</si>
  <si>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</si>
  <si>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</si>
  <si>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</si>
  <si>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</si>
  <si>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</si>
  <si>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</si>
  <si>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</si>
  <si>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</si>
  <si>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</si>
  <si>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</si>
  <si>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</si>
  <si>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</si>
  <si>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</si>
  <si>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</si>
  <si>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</si>
  <si>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</si>
  <si>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</si>
  <si>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</si>
  <si>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</si>
  <si>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</si>
  <si>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</si>
  <si>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</si>
  <si>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</si>
  <si>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</si>
  <si>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</si>
  <si>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</si>
  <si>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</si>
  <si>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</si>
  <si>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</si>
  <si>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</si>
  <si>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</si>
  <si>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</si>
  <si>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</si>
  <si>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</si>
  <si>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</si>
  <si>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</si>
  <si>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</si>
  <si>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</si>
  <si>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</si>
  <si>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</si>
  <si>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</si>
  <si>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</si>
  <si>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</si>
  <si>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</si>
  <si>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</si>
  <si>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</si>
  <si>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</si>
  <si>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</si>
  <si>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</si>
  <si>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</si>
  <si>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</si>
  <si>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</si>
  <si>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</si>
  <si>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</si>
  <si>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</si>
  <si>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</si>
  <si>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</si>
  <si>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</si>
  <si>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</si>
  <si>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</si>
  <si>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</si>
  <si>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</si>
  <si>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</si>
  <si>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</si>
  <si>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</si>
  <si>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</si>
  <si>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</si>
  <si>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</si>
  <si>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</si>
  <si>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</si>
  <si>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</si>
  <si>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</si>
  <si>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</si>
  <si>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</si>
  <si>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</si>
  <si>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</si>
  <si>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</si>
  <si>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</si>
  <si>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</si>
  <si>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</si>
  <si>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</si>
  <si>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</si>
  <si>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</si>
  <si>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</si>
  <si>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</si>
  <si>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</si>
  <si>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</si>
  <si>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</si>
  <si>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</si>
  <si>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</si>
  <si>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</si>
  <si>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</si>
  <si>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</si>
  <si>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</si>
  <si>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</si>
  <si>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</si>
  <si>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</si>
  <si>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</si>
  <si>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</si>
  <si>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</si>
  <si>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</si>
  <si>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</si>
  <si>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</si>
  <si>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</si>
  <si>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</si>
  <si>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</si>
  <si>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</si>
  <si>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</si>
  <si>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</si>
  <si>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</si>
  <si>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</si>
  <si>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</si>
  <si>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</si>
  <si>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</si>
  <si>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</si>
  <si>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</si>
  <si>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</si>
  <si>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</si>
  <si>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</si>
  <si>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</si>
  <si>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</si>
  <si>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</si>
  <si>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</si>
  <si>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</si>
  <si>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</si>
  <si>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</si>
  <si>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</si>
  <si>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</si>
  <si>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</si>
  <si>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</si>
  <si>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</si>
  <si>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</si>
  <si>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</si>
  <si>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</si>
  <si>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</si>
  <si>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</si>
  <si>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</si>
  <si>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</si>
  <si>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</si>
  <si>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</si>
  <si>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</si>
  <si>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</si>
  <si>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</si>
  <si>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</si>
  <si>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</si>
  <si>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</si>
  <si>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</si>
  <si>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</si>
  <si>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</si>
  <si>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</si>
  <si>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</si>
  <si>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</si>
  <si>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</si>
  <si>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</si>
  <si>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</si>
  <si>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</si>
  <si>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</si>
  <si>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</si>
  <si>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</si>
  <si>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</si>
  <si>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</si>
  <si>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</si>
  <si>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</si>
  <si>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</si>
  <si>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</si>
  <si>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</si>
  <si>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</si>
  <si>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</si>
  <si>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</si>
  <si>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</si>
  <si>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</si>
  <si>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</si>
  <si>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</si>
  <si>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</si>
  <si>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</si>
  <si>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</si>
  <si>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</si>
  <si>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</si>
  <si>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</si>
  <si>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</si>
  <si>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</si>
  <si>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</si>
  <si>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</si>
  <si>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</si>
  <si>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</si>
  <si>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</si>
  <si>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</si>
  <si>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</si>
  <si>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</si>
  <si>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</si>
  <si>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</si>
  <si>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</si>
  <si>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</si>
  <si>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</si>
  <si>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</si>
  <si>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</si>
  <si>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</si>
  <si>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</si>
  <si>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</si>
  <si>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</si>
  <si>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</si>
  <si>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</si>
  <si>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</si>
  <si>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</si>
  <si>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</si>
  <si>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</si>
  <si>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</si>
  <si>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</si>
  <si>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</si>
  <si>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</si>
  <si>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</si>
  <si>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</si>
  <si>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</si>
  <si>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</si>
  <si>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</si>
  <si>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</si>
  <si>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</si>
  <si>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</si>
  <si>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</si>
  <si>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</si>
  <si>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</si>
  <si>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</si>
  <si>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</si>
  <si>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</si>
  <si>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</si>
  <si>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</si>
  <si>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</si>
  <si>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</si>
  <si>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</si>
  <si>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</si>
  <si>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</si>
  <si>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</si>
  <si>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</si>
  <si>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</si>
  <si>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</si>
  <si>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</si>
  <si>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</si>
  <si>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</si>
  <si>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</si>
  <si>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</si>
  <si>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</si>
  <si>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</si>
  <si>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</si>
  <si>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</si>
  <si>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</si>
  <si>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</si>
  <si>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</si>
  <si>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</si>
  <si>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</si>
  <si>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</si>
  <si>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</si>
  <si>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</si>
  <si>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</si>
  <si>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</si>
  <si>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</si>
  <si>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</si>
  <si>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</si>
  <si>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</si>
  <si>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</si>
  <si>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</si>
  <si>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</si>
  <si>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</si>
  <si>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</si>
  <si>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</si>
  <si>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</si>
  <si>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</si>
  <si>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</si>
  <si>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</si>
  <si>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</si>
  <si>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</si>
  <si>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</si>
  <si>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</si>
  <si>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</si>
  <si>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</si>
  <si>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</si>
  <si>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</si>
  <si>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</si>
  <si>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</si>
  <si>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</si>
  <si>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</si>
  <si>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</si>
  <si>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</si>
  <si>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</si>
  <si>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</si>
  <si>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</si>
  <si>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</si>
  <si>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</si>
  <si>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</si>
  <si>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</si>
  <si>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</si>
  <si>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</si>
  <si>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</si>
  <si>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</si>
  <si>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</si>
  <si>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</si>
  <si>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</si>
  <si>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</si>
  <si>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</si>
  <si>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</si>
  <si>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</si>
  <si>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</si>
  <si>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</si>
  <si>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</si>
  <si>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</si>
  <si>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</si>
  <si>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</si>
  <si>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</si>
  <si>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</si>
  <si>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</si>
  <si>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</si>
  <si>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</si>
  <si>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</si>
  <si>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</si>
  <si>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</si>
  <si>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</si>
  <si>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</si>
  <si>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</si>
  <si>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</si>
  <si>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</si>
  <si>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</si>
  <si>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</si>
  <si>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</si>
  <si>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</si>
  <si>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</si>
  <si>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</si>
  <si>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</si>
  <si>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</si>
  <si>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</si>
  <si>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</si>
  <si>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</si>
  <si>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</si>
  <si>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</si>
  <si>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</si>
  <si>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</si>
  <si>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</si>
  <si>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</si>
  <si>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</si>
  <si>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</si>
  <si>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</si>
  <si>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</si>
  <si>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</si>
  <si>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</si>
  <si>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</si>
  <si>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</si>
  <si>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</si>
  <si>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</si>
  <si>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</si>
  <si>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</si>
  <si>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</si>
  <si>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</si>
  <si>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</si>
  <si>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</si>
  <si>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</si>
  <si>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</si>
  <si>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</si>
  <si>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</si>
  <si>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</si>
  <si>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</si>
  <si>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</si>
  <si>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</si>
  <si>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</si>
  <si>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</si>
  <si>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</si>
  <si>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</si>
  <si>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</si>
  <si>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</si>
  <si>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</si>
  <si>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</si>
  <si>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</si>
  <si>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</si>
  <si>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</si>
  <si>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</si>
  <si>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</si>
  <si>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</si>
  <si>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</si>
  <si>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</si>
  <si>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</si>
  <si>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</si>
  <si>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</si>
  <si>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</si>
  <si>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</si>
  <si>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</si>
  <si>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</si>
  <si>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</si>
  <si>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</si>
  <si>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</si>
  <si>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</si>
  <si>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</si>
  <si>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</si>
  <si>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</si>
  <si>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</si>
  <si>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</si>
  <si>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</si>
  <si>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</si>
  <si>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</si>
  <si>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</si>
  <si>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</si>
  <si>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</si>
  <si>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</si>
  <si>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</si>
  <si>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</si>
  <si>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</si>
  <si>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</si>
  <si>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</si>
  <si>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</si>
  <si>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</si>
  <si>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</si>
  <si>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</si>
  <si>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</si>
  <si>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</si>
  <si>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</si>
  <si>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</si>
  <si>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</si>
  <si>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</si>
  <si>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</si>
  <si>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</si>
  <si>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</si>
  <si>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</si>
  <si>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</si>
  <si>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</si>
  <si>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</si>
  <si>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</si>
  <si>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</si>
  <si>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</si>
  <si>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</si>
  <si>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</si>
  <si>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</si>
  <si>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</si>
  <si>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</si>
  <si>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</si>
  <si>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</si>
  <si>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</si>
  <si>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</si>
  <si>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</si>
  <si>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</si>
  <si>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</si>
  <si>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</si>
  <si>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</si>
  <si>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</si>
  <si>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</si>
  <si>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</si>
  <si>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</si>
  <si>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</si>
  <si>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</si>
  <si>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</si>
  <si>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</si>
  <si>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</si>
  <si>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</si>
  <si>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</si>
  <si>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</si>
  <si>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</si>
  <si>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</si>
  <si>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</si>
  <si>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</si>
  <si>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</si>
  <si>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</si>
  <si>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</si>
  <si>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</si>
  <si>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</si>
  <si>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</si>
  <si>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</si>
  <si>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</si>
  <si>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</si>
  <si>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</si>
  <si>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</si>
  <si>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</si>
  <si>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</si>
  <si>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</si>
  <si>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</si>
  <si>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</si>
  <si>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</si>
  <si>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</si>
  <si>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</si>
  <si>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</si>
  <si>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</si>
  <si>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</si>
  <si>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</si>
  <si>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</si>
  <si>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</si>
  <si>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</si>
  <si>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</si>
  <si>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</si>
  <si>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</si>
  <si>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</si>
  <si>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</si>
  <si>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</si>
  <si>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</si>
  <si>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</si>
  <si>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</si>
  <si>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</si>
  <si>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</si>
  <si>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</si>
  <si>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</si>
  <si>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</si>
  <si>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</si>
  <si>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</si>
  <si>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</si>
  <si>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</si>
  <si>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</si>
  <si>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</si>
  <si>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</si>
  <si>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</si>
  <si>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</si>
  <si>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</si>
  <si>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</si>
  <si>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</si>
  <si>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</si>
  <si>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</si>
  <si>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</si>
  <si>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</si>
  <si>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</si>
  <si>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</si>
  <si>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</si>
  <si>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</si>
  <si>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</si>
  <si>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</si>
  <si>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</si>
  <si>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</si>
  <si>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</si>
  <si>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</si>
  <si>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</si>
  <si>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</si>
  <si>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</si>
  <si>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</si>
  <si>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</si>
  <si>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</si>
  <si>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</si>
  <si>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</si>
  <si>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</si>
  <si>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</si>
  <si>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</si>
  <si>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</si>
  <si>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</si>
  <si>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</si>
  <si>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</si>
  <si>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</si>
  <si>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</si>
  <si>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</si>
  <si>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</si>
  <si>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</si>
  <si>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</si>
  <si>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</si>
  <si>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</si>
  <si>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</si>
  <si>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</si>
  <si>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</si>
  <si>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</si>
  <si>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</si>
  <si>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</si>
  <si>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</si>
  <si>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</si>
  <si>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</si>
  <si>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</si>
  <si>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</si>
  <si>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</si>
  <si>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</si>
  <si>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</si>
  <si>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</si>
  <si>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</si>
  <si>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</si>
  <si>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</si>
  <si>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</si>
  <si>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</si>
  <si>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</si>
  <si>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</si>
  <si>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</si>
  <si>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</si>
  <si>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</si>
  <si>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</si>
  <si>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</si>
  <si>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</si>
  <si>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</si>
  <si>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</si>
  <si>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</si>
  <si>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</si>
  <si>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</si>
  <si>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</si>
  <si>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</si>
  <si>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</si>
  <si>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</si>
  <si>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</si>
  <si>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</si>
  <si>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</si>
  <si>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</si>
  <si>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</si>
  <si>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</si>
  <si>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</si>
  <si>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</si>
  <si>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</si>
  <si>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</si>
  <si>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</si>
  <si>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</si>
  <si>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</si>
  <si>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</si>
  <si>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</si>
  <si>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</si>
  <si>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</si>
  <si>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</si>
  <si>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</si>
  <si>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</si>
  <si>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</si>
  <si>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</si>
  <si>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</si>
  <si>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</si>
  <si>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</si>
  <si>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</si>
  <si>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</si>
  <si>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</si>
  <si>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</si>
  <si>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</si>
  <si>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</si>
  <si>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</si>
  <si>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</si>
  <si>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</si>
  <si>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</si>
  <si>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</si>
  <si>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</si>
  <si>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</si>
  <si>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</si>
  <si>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</si>
  <si>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</si>
  <si>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</si>
  <si>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</si>
  <si>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</si>
  <si>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</si>
  <si>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</si>
  <si>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</si>
  <si>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</si>
  <si>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</si>
  <si>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</si>
  <si>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</si>
  <si>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</si>
  <si>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</si>
  <si>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</si>
  <si>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</si>
  <si>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</si>
  <si>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</si>
  <si>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</si>
  <si>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</si>
  <si>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</si>
  <si>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</si>
  <si>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</si>
  <si>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</si>
  <si>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</si>
  <si>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</si>
  <si>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</si>
  <si>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</si>
  <si>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</si>
  <si>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</si>
  <si>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</si>
  <si>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</si>
  <si>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</si>
  <si>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</si>
  <si>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</si>
  <si>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</si>
  <si>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</si>
  <si>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</si>
  <si>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</si>
  <si>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</si>
  <si>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</si>
  <si>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</si>
  <si>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</si>
  <si>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</si>
  <si>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</si>
  <si>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</si>
  <si>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</si>
  <si>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</si>
  <si>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</si>
  <si>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</si>
  <si>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</si>
  <si>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</si>
  <si>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</si>
  <si>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</si>
  <si>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</si>
  <si>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</si>
  <si>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</si>
  <si>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</si>
  <si>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</si>
  <si>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</si>
  <si>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</si>
  <si>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</si>
  <si>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</si>
  <si>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</si>
  <si>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</si>
  <si>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</si>
  <si>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</si>
  <si>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</si>
  <si>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</si>
  <si>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</si>
  <si>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</si>
  <si>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</si>
  <si>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</si>
  <si>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</si>
  <si>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</si>
  <si>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</si>
  <si>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</si>
  <si>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</si>
  <si>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</si>
  <si>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</si>
  <si>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</si>
  <si>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</si>
  <si>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</si>
  <si>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</si>
  <si>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</si>
  <si>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</si>
  <si>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</si>
  <si>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</si>
  <si>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</si>
  <si>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</si>
  <si>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</si>
  <si>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</si>
  <si>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</si>
  <si>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</si>
  <si>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</si>
  <si>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</si>
  <si>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</si>
  <si>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</si>
  <si>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</si>
  <si>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</si>
  <si>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</si>
  <si>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</si>
  <si>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</si>
  <si>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</si>
  <si>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</si>
  <si>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</si>
  <si>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</si>
  <si>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</si>
  <si>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</si>
  <si>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</si>
  <si>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</si>
  <si>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</si>
  <si>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</si>
  <si>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</si>
  <si>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</si>
  <si>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</si>
  <si>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</si>
  <si>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</si>
  <si>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</si>
  <si>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</si>
  <si>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</si>
  <si>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</si>
  <si>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</si>
  <si>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</si>
  <si>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</si>
  <si>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</si>
  <si>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</si>
  <si>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</si>
  <si>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</si>
  <si>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</si>
  <si>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</si>
  <si>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</si>
  <si>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</si>
  <si>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</si>
  <si>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</si>
  <si>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</si>
  <si>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</si>
  <si>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</si>
  <si>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</si>
  <si>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</si>
  <si>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</si>
  <si>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</si>
  <si>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</si>
  <si>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</si>
  <si>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</si>
  <si>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</si>
  <si>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</si>
  <si>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</si>
  <si>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</si>
  <si>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</si>
  <si>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</si>
  <si>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</si>
  <si>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</si>
  <si>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</si>
  <si>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</si>
  <si>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</si>
  <si>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</si>
  <si>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</si>
  <si>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</si>
  <si>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</si>
  <si>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</si>
  <si>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</si>
  <si>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</si>
  <si>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</si>
  <si>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</si>
  <si>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</si>
  <si>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</si>
  <si>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</si>
  <si>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</si>
  <si>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</si>
  <si>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</si>
  <si>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</si>
  <si>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</si>
  <si>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</si>
  <si>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</si>
  <si>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</si>
  <si>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</si>
  <si>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</si>
  <si>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</si>
  <si>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</si>
  <si>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</si>
  <si>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</si>
  <si>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</si>
  <si>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</si>
  <si>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</si>
  <si>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</si>
  <si>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</si>
  <si>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</si>
  <si>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</si>
  <si>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</si>
  <si>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</si>
  <si>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</si>
  <si>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</si>
  <si>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</si>
  <si>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</si>
  <si>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</si>
  <si>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</si>
  <si>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</si>
  <si>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</si>
  <si>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</si>
  <si>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</si>
  <si>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</si>
  <si>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</si>
  <si>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</si>
  <si>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</si>
  <si>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</si>
  <si>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</si>
  <si>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</si>
  <si>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</si>
  <si>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</si>
  <si>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</si>
  <si>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</si>
  <si>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</si>
  <si>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</si>
  <si>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</si>
  <si>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</si>
  <si>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</si>
  <si>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</si>
  <si>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</si>
  <si>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</si>
  <si>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</si>
  <si>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</si>
  <si>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</si>
  <si>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</si>
  <si>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</si>
  <si>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</si>
  <si>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</si>
  <si>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</si>
  <si>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</si>
  <si>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</si>
  <si>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</si>
  <si>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</si>
  <si>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</si>
  <si>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</si>
  <si>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</si>
  <si>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</si>
  <si>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</si>
  <si>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</si>
  <si>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</si>
  <si>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</si>
  <si>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</si>
  <si>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</si>
  <si>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</si>
  <si>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</si>
  <si>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</si>
  <si>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</si>
  <si>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</si>
  <si>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</si>
  <si>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</si>
  <si>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</si>
  <si>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</si>
  <si>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</si>
  <si>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</si>
  <si>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</si>
  <si>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</si>
  <si>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</si>
  <si>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</si>
  <si>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</si>
  <si>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</si>
  <si>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</si>
  <si>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</si>
  <si>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</si>
  <si>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</si>
  <si>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</si>
  <si>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</si>
  <si>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</si>
  <si>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</si>
  <si>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</si>
  <si>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</si>
  <si>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</si>
  <si>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</si>
  <si>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</si>
  <si>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</si>
  <si>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</si>
  <si>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</si>
  <si>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</si>
  <si>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</si>
  <si>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</si>
  <si>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</si>
  <si>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</si>
  <si>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</si>
  <si>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</si>
  <si>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</si>
  <si>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</si>
  <si>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</si>
  <si>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</si>
  <si>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</si>
  <si>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</si>
  <si>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</si>
  <si>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</si>
  <si>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</si>
  <si>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</si>
  <si>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</si>
  <si>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</si>
  <si>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</si>
  <si>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</si>
  <si>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</si>
  <si>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</si>
  <si>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</si>
  <si>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</si>
  <si>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</si>
  <si>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</si>
  <si>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</si>
  <si>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</si>
  <si>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</si>
  <si>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</si>
  <si>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</si>
  <si>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</si>
  <si>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</si>
  <si>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</si>
  <si>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</si>
  <si>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</si>
  <si>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</si>
  <si>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</si>
  <si>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</si>
  <si>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</si>
  <si>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</si>
  <si>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</si>
  <si>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</si>
  <si>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</si>
  <si>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</si>
  <si>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</si>
  <si>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</si>
  <si>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</si>
  <si>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</si>
  <si>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</si>
  <si>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</si>
  <si>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</si>
  <si>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</si>
  <si>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</si>
  <si>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</si>
  <si>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</si>
  <si>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</si>
  <si>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</si>
  <si>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</si>
  <si>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</si>
  <si>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</si>
  <si>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</si>
  <si>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</si>
  <si>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</si>
  <si>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</si>
  <si>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</si>
  <si>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</si>
  <si>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</si>
  <si>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</si>
  <si>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</si>
  <si>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</si>
  <si>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</si>
  <si>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</si>
  <si>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</si>
  <si>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</si>
  <si>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</si>
  <si>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</si>
  <si>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</si>
  <si>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</si>
  <si>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</si>
  <si>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</si>
  <si>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</si>
  <si>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</si>
  <si>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</si>
  <si>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</si>
  <si>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</si>
  <si>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</si>
  <si>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</si>
  <si>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</si>
  <si>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</si>
  <si>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</si>
  <si>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</si>
  <si>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</si>
  <si>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</si>
  <si>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</si>
  <si>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</si>
  <si>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</si>
  <si>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</si>
  <si>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</si>
  <si>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</si>
  <si>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</si>
  <si>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</si>
  <si>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</si>
  <si>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</si>
  <si>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</si>
  <si>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</si>
  <si>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</si>
  <si>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</si>
  <si>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</si>
  <si>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</si>
  <si>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</si>
  <si>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</si>
  <si>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</si>
  <si>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</si>
  <si>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</si>
  <si>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</si>
  <si>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</si>
  <si>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</si>
  <si>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</si>
  <si>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</si>
  <si>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</si>
  <si>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</si>
  <si>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</si>
  <si>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</si>
  <si>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</si>
  <si>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</si>
  <si>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</si>
  <si>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</si>
  <si>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</si>
  <si>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</si>
  <si>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</si>
  <si>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</si>
  <si>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</si>
  <si>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</si>
  <si>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</si>
  <si>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</si>
  <si>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</si>
  <si>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</si>
  <si>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</si>
  <si>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</si>
  <si>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</si>
  <si>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</si>
  <si>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</si>
  <si>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</si>
  <si>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</si>
  <si>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</si>
  <si>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</si>
  <si>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</si>
  <si>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</si>
  <si>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</si>
  <si>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</si>
  <si>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</si>
  <si>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</si>
  <si>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</si>
  <si>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</si>
  <si>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</si>
  <si>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</si>
  <si>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</si>
  <si>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</si>
  <si>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</si>
  <si>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</si>
  <si>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</si>
  <si>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</si>
  <si>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</si>
  <si>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</si>
  <si>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</si>
  <si>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</si>
  <si>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</si>
  <si>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</si>
  <si>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</si>
  <si>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</si>
  <si>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</si>
  <si>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</si>
  <si>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</si>
  <si>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</si>
  <si>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</si>
  <si>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</si>
  <si>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</si>
  <si>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</si>
  <si>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</si>
  <si>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</si>
  <si>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</si>
  <si>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</si>
  <si>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</si>
  <si>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</si>
  <si>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</si>
  <si>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</si>
  <si>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</si>
  <si>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</si>
  <si>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</si>
  <si>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</si>
  <si>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</si>
  <si>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</si>
  <si>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</si>
  <si>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</si>
  <si>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</si>
  <si>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</si>
  <si>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</si>
  <si>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</si>
  <si>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</si>
  <si>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</si>
  <si>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</si>
  <si>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</si>
  <si>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</si>
  <si>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</si>
  <si>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</si>
  <si>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</si>
  <si>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</si>
  <si>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</si>
  <si>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</si>
  <si>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</si>
  <si>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</si>
  <si>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</si>
  <si>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</si>
  <si>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</si>
  <si>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</si>
  <si>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</si>
  <si>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</si>
  <si>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</si>
  <si>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</si>
  <si>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</si>
  <si>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</si>
  <si>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</si>
  <si>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</si>
  <si>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</si>
  <si>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</si>
  <si>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</si>
  <si>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</si>
  <si>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</si>
  <si>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</si>
  <si>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</si>
  <si>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</si>
  <si>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</si>
  <si>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</si>
  <si>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</si>
  <si>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</si>
  <si>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</si>
  <si>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</si>
  <si>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</si>
  <si>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</si>
  <si>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</si>
  <si>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</si>
  <si>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</si>
  <si>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</si>
  <si>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</si>
  <si>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</si>
  <si>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</si>
  <si>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</si>
  <si>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</si>
  <si>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</si>
  <si>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</si>
  <si>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</si>
  <si>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</si>
  <si>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</si>
  <si>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</si>
  <si>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</si>
  <si>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</si>
  <si>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</si>
  <si>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</si>
  <si>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</si>
  <si>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</si>
  <si>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</si>
  <si>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</si>
  <si>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</si>
  <si>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</si>
  <si>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</si>
  <si>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</si>
  <si>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</si>
  <si>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</si>
  <si>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</si>
  <si>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</si>
  <si>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</si>
  <si>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</si>
  <si>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</si>
  <si>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</si>
  <si>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</si>
  <si>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</si>
  <si>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</si>
  <si>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</si>
  <si>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</si>
  <si>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</si>
  <si>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</si>
  <si>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</si>
  <si>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</si>
  <si>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</si>
  <si>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</si>
  <si>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</si>
  <si>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</si>
  <si>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</si>
  <si>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</si>
  <si>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</si>
  <si>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</si>
  <si>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</si>
  <si>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</si>
  <si>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</si>
  <si>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</si>
  <si>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</si>
  <si>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</si>
  <si>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</si>
  <si>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</si>
  <si>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</si>
  <si>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</si>
  <si>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</si>
  <si>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</si>
  <si>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</si>
  <si>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</si>
  <si>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</si>
  <si>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</si>
  <si>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</si>
  <si>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</si>
  <si>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</si>
  <si>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</si>
  <si>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</si>
  <si>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</si>
  <si>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</si>
  <si>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</si>
  <si>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</si>
  <si>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</si>
  <si>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</si>
  <si>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</si>
  <si>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</si>
  <si>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</si>
  <si>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</si>
  <si>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</si>
  <si>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</si>
  <si>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</si>
  <si>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</si>
  <si>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</si>
  <si>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</si>
  <si>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</si>
  <si>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</si>
  <si>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</si>
  <si>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</si>
  <si>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</si>
  <si>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</si>
  <si>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</si>
  <si>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</si>
  <si>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</si>
  <si>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</si>
  <si>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</si>
  <si>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</si>
  <si>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</si>
  <si>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</si>
  <si>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</si>
  <si>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</si>
  <si>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</si>
  <si>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</si>
  <si>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</si>
  <si>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</si>
  <si>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</si>
  <si>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</si>
  <si>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</si>
  <si>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</si>
  <si>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</si>
  <si>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</si>
  <si>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</si>
  <si>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</si>
  <si>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</si>
  <si>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</si>
  <si>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</si>
  <si>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</si>
  <si>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</si>
  <si>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</si>
  <si>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</si>
  <si>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</si>
  <si>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</si>
  <si>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</si>
  <si>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</si>
  <si>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</si>
  <si>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</si>
  <si>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</si>
  <si>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</si>
  <si>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</si>
  <si>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</si>
  <si>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</si>
  <si>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</si>
  <si>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</si>
  <si>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</si>
  <si>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</si>
  <si>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</si>
  <si>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</si>
  <si>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</si>
  <si>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</si>
  <si>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</si>
  <si>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</si>
  <si>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</si>
  <si>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</si>
  <si>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</si>
  <si>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</si>
  <si>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</si>
  <si>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</si>
  <si>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</si>
  <si>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</si>
  <si>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</si>
  <si>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</si>
  <si>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</si>
  <si>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</si>
  <si>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</si>
  <si>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</si>
  <si>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</si>
  <si>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</si>
  <si>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</si>
  <si>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</si>
  <si>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</si>
  <si>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</si>
  <si>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</si>
  <si>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</si>
  <si>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</si>
  <si>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</si>
  <si>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</si>
  <si>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</si>
  <si>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</si>
  <si>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</si>
  <si>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</si>
  <si>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</si>
  <si>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</si>
  <si>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</si>
  <si>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</si>
  <si>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</si>
  <si>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</si>
  <si>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</si>
  <si>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</si>
  <si>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</si>
  <si>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</si>
  <si>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</si>
  <si>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</si>
  <si>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</si>
  <si>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</si>
  <si>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</si>
  <si>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</si>
  <si>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</si>
  <si>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</si>
  <si>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</si>
  <si>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</si>
  <si>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</si>
  <si>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</si>
  <si>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</si>
  <si>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</si>
  <si>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</si>
  <si>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</si>
  <si>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</si>
  <si>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</si>
  <si>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</si>
  <si>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</si>
  <si>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</si>
  <si>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</si>
  <si>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</si>
  <si>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</si>
  <si>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</si>
  <si>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</si>
  <si>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</si>
  <si>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</si>
  <si>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</si>
  <si>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</si>
  <si>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</si>
  <si>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</si>
  <si>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</si>
  <si>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</si>
  <si>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</si>
  <si>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</si>
  <si>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</si>
  <si>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</si>
  <si>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</si>
  <si>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</si>
  <si>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</si>
  <si>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</si>
  <si>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</si>
  <si>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</si>
  <si>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</si>
  <si>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</si>
  <si>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</si>
  <si>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</si>
  <si>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</si>
  <si>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</si>
  <si>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</si>
  <si>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</si>
  <si>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</si>
  <si>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</si>
  <si>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</si>
  <si>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</si>
  <si>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</si>
  <si>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</si>
  <si>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</si>
  <si>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</si>
  <si>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</si>
  <si>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</si>
  <si>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</si>
  <si>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</si>
  <si>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</si>
  <si>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</si>
  <si>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</si>
  <si>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</si>
  <si>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</si>
  <si>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</si>
  <si>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</si>
  <si>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</si>
  <si>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</si>
  <si>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</si>
  <si>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</si>
  <si>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</si>
  <si>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</si>
  <si>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</si>
  <si>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</si>
  <si>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</si>
  <si>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</si>
  <si>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</si>
  <si>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</si>
  <si>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</si>
  <si>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</si>
  <si>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</si>
  <si>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</si>
  <si>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</si>
  <si>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</si>
  <si>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</si>
  <si>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</si>
  <si>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</si>
  <si>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</si>
  <si>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</si>
  <si>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</si>
  <si>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</si>
  <si>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</si>
  <si>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</si>
  <si>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</si>
  <si>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</si>
  <si>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</si>
  <si>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</si>
  <si>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</si>
  <si>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</si>
  <si>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</si>
  <si>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</si>
  <si>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</si>
  <si>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</si>
  <si>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</si>
  <si>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</si>
  <si>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</si>
  <si>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</si>
  <si>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</si>
  <si>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</si>
  <si>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</si>
  <si>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</si>
  <si>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</si>
  <si>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</si>
  <si>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</si>
  <si>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</si>
  <si>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</si>
  <si>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</si>
  <si>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</si>
  <si>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</si>
  <si>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</si>
  <si>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</si>
  <si>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</si>
  <si>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</si>
  <si>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</si>
  <si>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</si>
  <si>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</si>
  <si>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</si>
  <si>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</si>
  <si>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</si>
  <si>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</si>
  <si>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</si>
  <si>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</si>
  <si>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</si>
  <si>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</si>
  <si>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</si>
  <si>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</si>
  <si>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</si>
  <si>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</si>
  <si>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</si>
  <si>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</si>
  <si>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</si>
  <si>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</si>
  <si>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</si>
  <si>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</si>
  <si>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</si>
  <si>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</si>
  <si>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</si>
  <si>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</si>
  <si>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</si>
  <si>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</si>
  <si>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</si>
  <si>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</si>
  <si>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</si>
  <si>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</si>
  <si>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</si>
  <si>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</si>
  <si>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</si>
  <si>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</si>
  <si>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</si>
  <si>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</si>
  <si>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</si>
  <si>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</si>
  <si>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</si>
  <si>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</si>
  <si>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</si>
  <si>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</si>
  <si>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</si>
  <si>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</si>
  <si>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</si>
  <si>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</si>
  <si>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</si>
  <si>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</si>
  <si>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</si>
  <si>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</si>
  <si>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</si>
  <si>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</si>
  <si>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</si>
  <si>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</si>
  <si>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</si>
  <si>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</si>
  <si>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</si>
  <si>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</si>
  <si>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</si>
  <si>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</si>
  <si>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</si>
  <si>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</si>
  <si>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</si>
  <si>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</si>
  <si>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</si>
  <si>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</si>
  <si>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</si>
  <si>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</si>
  <si>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</si>
  <si>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</si>
  <si>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</si>
  <si>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</si>
  <si>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</si>
  <si>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</si>
  <si>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</si>
  <si>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</si>
  <si>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</si>
  <si>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</si>
  <si>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</si>
  <si>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</si>
  <si>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</si>
  <si>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</si>
  <si>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</si>
  <si>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</si>
  <si>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</si>
  <si>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</si>
  <si>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</si>
  <si>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</si>
  <si>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</si>
  <si>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</si>
  <si>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</si>
  <si>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</si>
  <si>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</si>
  <si>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</si>
  <si>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</si>
  <si>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</si>
  <si>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</si>
  <si>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</si>
  <si>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</si>
  <si>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</si>
  <si>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</si>
  <si>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</si>
  <si>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</si>
  <si>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</si>
  <si>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</si>
  <si>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</si>
  <si>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</si>
  <si>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</si>
  <si>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</si>
  <si>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</si>
  <si>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</si>
  <si>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</si>
  <si>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</si>
  <si>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</si>
  <si>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</si>
  <si>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</si>
  <si>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</si>
  <si>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</si>
  <si>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</si>
  <si>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</si>
  <si>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</si>
  <si>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</si>
  <si>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</si>
  <si>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</si>
  <si>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</si>
  <si>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</si>
  <si>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</si>
  <si>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</si>
  <si>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</si>
  <si>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</si>
  <si>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</si>
  <si>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</si>
  <si>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</si>
  <si>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</si>
  <si>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</si>
  <si>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</si>
  <si>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</si>
  <si>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</si>
  <si>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</si>
  <si>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</si>
  <si>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</si>
  <si>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</si>
  <si>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</si>
  <si>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</si>
  <si>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</si>
  <si>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</si>
  <si>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</si>
  <si>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</si>
  <si>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</si>
  <si>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</si>
  <si>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</si>
  <si>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</si>
  <si>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</si>
  <si>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</si>
  <si>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</si>
  <si>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</si>
  <si>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</si>
  <si>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</si>
  <si>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</si>
  <si>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</si>
  <si>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</si>
  <si>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</si>
  <si>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</si>
  <si>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</si>
  <si>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</si>
  <si>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</si>
  <si>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</si>
  <si>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</si>
  <si>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</si>
  <si>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</si>
  <si>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</si>
  <si>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</si>
  <si>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</si>
  <si>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</si>
  <si>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</si>
  <si>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</si>
  <si>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</si>
  <si>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</si>
  <si>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</si>
  <si>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</si>
  <si>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</si>
  <si>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</si>
  <si>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</si>
  <si>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</si>
  <si>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</si>
  <si>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</si>
  <si>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</si>
  <si>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</si>
  <si>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</si>
  <si>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</si>
  <si>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</si>
  <si>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</si>
  <si>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</si>
  <si>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</si>
  <si>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</si>
  <si>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</si>
  <si>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</si>
  <si>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</si>
  <si>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</si>
  <si>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</si>
  <si>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</si>
  <si>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</si>
  <si>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</si>
  <si>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</si>
  <si>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</si>
  <si>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</si>
  <si>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</si>
  <si>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</si>
  <si>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</si>
  <si>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</si>
  <si>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</si>
  <si>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</si>
  <si>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</si>
  <si>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</si>
  <si>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</si>
  <si>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</si>
  <si>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</si>
  <si>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</si>
  <si>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</si>
  <si>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</si>
  <si>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</si>
  <si>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</si>
  <si>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</si>
  <si>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</si>
  <si>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</si>
  <si>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</si>
  <si>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</si>
  <si>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</si>
  <si>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</si>
  <si>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</si>
  <si>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</si>
  <si>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</si>
  <si>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</si>
  <si>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</si>
  <si>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</si>
  <si>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</si>
  <si>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</si>
  <si>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</si>
  <si>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</si>
  <si>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</si>
  <si>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</si>
  <si>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</si>
  <si>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</si>
  <si>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</si>
  <si>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</si>
  <si>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</si>
  <si>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</si>
  <si>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</si>
  <si>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</si>
  <si>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</si>
  <si>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</si>
  <si>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</si>
  <si>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</si>
  <si>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</si>
  <si>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</si>
  <si>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</si>
  <si>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</si>
  <si>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</si>
  <si>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</si>
  <si>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</si>
  <si>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</si>
  <si>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</si>
  <si>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</si>
  <si>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</si>
  <si>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</si>
  <si>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</si>
  <si>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</si>
  <si>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</si>
  <si>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</si>
  <si>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</si>
  <si>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</si>
  <si>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</si>
  <si>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</si>
  <si>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</si>
  <si>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</si>
  <si>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</si>
  <si>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</si>
  <si>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</si>
  <si>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</si>
  <si>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</si>
  <si>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</si>
  <si>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</si>
  <si>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</si>
  <si>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</si>
  <si>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</si>
  <si>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</si>
  <si>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</si>
  <si>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</si>
  <si>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</si>
  <si>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</si>
  <si>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</si>
  <si>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</si>
  <si>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</si>
  <si>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</si>
  <si>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</si>
  <si>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</si>
  <si>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</si>
  <si>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</si>
  <si>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</si>
  <si>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</si>
  <si>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</si>
  <si>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</si>
  <si>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</si>
  <si>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</si>
  <si>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</si>
  <si>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</si>
  <si>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</si>
  <si>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</si>
  <si>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</si>
  <si>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</si>
  <si>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</si>
  <si>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</si>
  <si>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</si>
  <si>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</si>
  <si>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</si>
  <si>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</si>
  <si>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</si>
  <si>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</si>
  <si>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</si>
  <si>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</si>
  <si>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</si>
  <si>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</si>
  <si>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</si>
  <si>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</si>
  <si>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</si>
  <si>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</si>
  <si>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</si>
  <si>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</si>
  <si>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</si>
  <si>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</si>
  <si>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</si>
  <si>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</si>
  <si>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</si>
  <si>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</si>
  <si>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</si>
  <si>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</si>
  <si>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</si>
  <si>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</si>
  <si>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</si>
  <si>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</si>
  <si>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</si>
  <si>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</si>
  <si>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</si>
  <si>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</si>
  <si>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</si>
  <si>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</si>
  <si>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</si>
  <si>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</si>
  <si>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</si>
  <si>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</si>
  <si>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</si>
  <si>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</si>
  <si>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</si>
  <si>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</si>
  <si>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</si>
  <si>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</si>
  <si>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</si>
  <si>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</si>
  <si>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</si>
  <si>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</si>
  <si>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</si>
  <si>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</si>
  <si>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</si>
  <si>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</si>
  <si>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</si>
  <si>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</si>
  <si>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</si>
  <si>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</si>
  <si>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</si>
  <si>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</si>
  <si>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</si>
  <si>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</si>
  <si>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</si>
  <si>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</si>
  <si>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</si>
  <si>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</si>
  <si>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</si>
  <si>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</si>
  <si>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</si>
  <si>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</si>
  <si>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</si>
  <si>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</si>
  <si>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</si>
  <si>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</si>
  <si>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</si>
  <si>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</si>
  <si>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</si>
  <si>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</si>
  <si>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</si>
  <si>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</si>
  <si>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</si>
  <si>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</si>
  <si>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</si>
  <si>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</si>
  <si>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</si>
  <si>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</si>
  <si>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</si>
  <si>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</si>
  <si>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</si>
  <si>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</si>
  <si>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</si>
  <si>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</si>
  <si>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</si>
  <si>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</si>
  <si>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</si>
  <si>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</si>
  <si>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</si>
  <si>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</si>
  <si>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</si>
  <si>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</si>
  <si>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</si>
  <si>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</si>
  <si>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</si>
  <si>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</si>
  <si>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</si>
  <si>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</si>
  <si>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</si>
  <si>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</si>
  <si>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</si>
  <si>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</si>
  <si>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</si>
  <si>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</si>
  <si>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</si>
  <si>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</si>
  <si>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</si>
  <si>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</si>
  <si>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</si>
  <si>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</si>
  <si>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</si>
  <si>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</si>
  <si>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</si>
  <si>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</si>
  <si>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</si>
  <si>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</si>
  <si>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</si>
  <si>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</si>
  <si>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</si>
  <si>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</si>
  <si>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</si>
  <si>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</si>
  <si>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</si>
  <si>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</si>
  <si>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</si>
  <si>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</si>
  <si>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</si>
  <si>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</si>
  <si>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</si>
  <si>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</si>
  <si>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</si>
  <si>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</si>
  <si>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</si>
  <si>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</si>
  <si>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</si>
  <si>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</si>
  <si>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</si>
  <si>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</si>
  <si>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</si>
  <si>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</si>
  <si>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</si>
  <si>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</si>
  <si>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</si>
  <si>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</si>
  <si>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</si>
  <si>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</si>
  <si>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</si>
  <si>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</si>
  <si>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</si>
  <si>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</si>
  <si>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</si>
  <si>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</si>
  <si>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</si>
  <si>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</si>
  <si>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</si>
  <si>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</si>
  <si>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</si>
  <si>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</si>
  <si>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</si>
  <si>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</si>
  <si>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</si>
  <si>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</si>
  <si>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</si>
  <si>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</si>
  <si>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</si>
  <si>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</si>
  <si>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</si>
  <si>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</si>
  <si>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</si>
  <si>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</si>
  <si>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</si>
  <si>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</si>
  <si>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</si>
  <si>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</si>
  <si>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</si>
  <si>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</si>
  <si>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</si>
  <si>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</si>
  <si>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</si>
  <si>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</si>
  <si>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</si>
  <si>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</si>
  <si>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</si>
  <si>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</si>
  <si>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</si>
  <si>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</si>
  <si>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</si>
  <si>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</si>
  <si>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</si>
  <si>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</si>
  <si>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</si>
  <si>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</si>
  <si>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</si>
  <si>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</si>
  <si>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</si>
  <si>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</si>
  <si>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</si>
  <si>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</si>
  <si>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</si>
  <si>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</si>
  <si>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</si>
  <si>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</si>
  <si>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</si>
  <si>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</si>
  <si>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</si>
  <si>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</si>
  <si>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</si>
  <si>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</si>
  <si>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</si>
  <si>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</si>
  <si>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</si>
  <si>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</si>
  <si>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</si>
  <si>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</si>
  <si>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</si>
  <si>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</si>
  <si>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</si>
  <si>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</si>
  <si>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</si>
  <si>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</si>
  <si>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</si>
  <si>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</si>
  <si>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</si>
  <si>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</si>
  <si>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</si>
  <si>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</si>
  <si>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</si>
  <si>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</si>
  <si>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</si>
  <si>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</si>
  <si>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</si>
  <si>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</si>
  <si>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</si>
  <si>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</si>
  <si>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</si>
  <si>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</si>
  <si>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</si>
  <si>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</si>
  <si>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</si>
  <si>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</si>
  <si>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</si>
  <si>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</si>
  <si>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</si>
  <si>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</si>
  <si>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</si>
  <si>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</si>
  <si>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</si>
  <si>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</si>
  <si>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</si>
  <si>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</si>
  <si>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</si>
  <si>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</si>
  <si>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</si>
  <si>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</si>
  <si>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</si>
  <si>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</si>
  <si>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</si>
  <si>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</si>
  <si>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</si>
  <si>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</si>
  <si>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</si>
  <si>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</si>
  <si>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</si>
  <si>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</si>
  <si>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</si>
  <si>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</si>
  <si>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</si>
  <si>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</si>
  <si>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</si>
  <si>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</si>
  <si>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</si>
  <si>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</si>
  <si>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</si>
  <si>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</si>
  <si>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</si>
  <si>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</si>
  <si>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</si>
  <si>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</si>
  <si>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</si>
  <si>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</si>
  <si>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</si>
  <si>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</si>
  <si>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</si>
  <si>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</si>
  <si>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</si>
  <si>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</si>
  <si>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</si>
  <si>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</si>
  <si>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</si>
  <si>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</si>
  <si>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</si>
  <si>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</si>
  <si>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</si>
  <si>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</si>
  <si>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</si>
  <si>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</si>
  <si>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</si>
  <si>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</si>
  <si>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</si>
  <si>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</si>
  <si>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</si>
  <si>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</si>
  <si>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</si>
  <si>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</si>
  <si>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</si>
  <si>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</si>
  <si>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</si>
  <si>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</si>
  <si>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</si>
  <si>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</si>
  <si>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</si>
  <si>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</si>
  <si>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</si>
  <si>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</si>
  <si>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</si>
  <si>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</si>
  <si>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</si>
  <si>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</si>
  <si>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</si>
  <si>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</si>
  <si>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</si>
  <si>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</si>
  <si>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</si>
  <si>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</si>
  <si>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</si>
  <si>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</si>
  <si>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</si>
  <si>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</si>
  <si>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</si>
  <si>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</si>
  <si>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</si>
  <si>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</si>
  <si>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</si>
  <si>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</si>
  <si>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</si>
  <si>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</si>
  <si>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</si>
  <si>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</si>
  <si>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</si>
  <si>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</si>
  <si>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</si>
  <si>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</si>
  <si>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</si>
  <si>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</si>
  <si>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</si>
  <si>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</si>
  <si>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</si>
  <si>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</si>
  <si>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</si>
  <si>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</si>
  <si>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</si>
  <si>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</si>
  <si>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</si>
  <si>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</si>
  <si>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</si>
  <si>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</si>
  <si>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</si>
  <si>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</si>
  <si>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</si>
  <si>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</si>
  <si>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</si>
  <si>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</si>
  <si>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</si>
  <si>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</si>
  <si>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</si>
  <si>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</si>
  <si>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</si>
  <si>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</si>
  <si>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</si>
  <si>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</si>
  <si>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</si>
  <si>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</si>
  <si>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</si>
  <si>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</si>
  <si>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</si>
  <si>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</si>
  <si>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</si>
  <si>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</si>
  <si>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</si>
  <si>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</si>
  <si>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</si>
  <si>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</si>
  <si>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</si>
  <si>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</si>
  <si>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</si>
  <si>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</si>
  <si>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</si>
  <si>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</si>
  <si>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</si>
  <si>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</si>
  <si>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</si>
  <si>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</si>
  <si>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</si>
  <si>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</si>
  <si>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</si>
  <si>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</si>
  <si>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</si>
  <si>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</si>
  <si>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</si>
  <si>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</si>
  <si>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</si>
  <si>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</si>
  <si>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</si>
  <si>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</si>
  <si>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</si>
  <si>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</si>
  <si>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</si>
  <si>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</si>
  <si>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</si>
  <si>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</si>
  <si>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</si>
  <si>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</si>
  <si>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</si>
  <si>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</si>
  <si>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</si>
  <si>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</si>
  <si>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</si>
  <si>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</si>
  <si>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</si>
  <si>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</si>
  <si>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</si>
  <si>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</si>
  <si>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</si>
  <si>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</si>
  <si>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</si>
  <si>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</si>
  <si>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</si>
  <si>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</si>
  <si>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</si>
  <si>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</si>
  <si>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</si>
  <si>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</si>
  <si>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</si>
  <si>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</si>
  <si>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</si>
  <si>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</si>
  <si>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</si>
  <si>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</si>
  <si>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</si>
  <si>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</si>
  <si>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</si>
  <si>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</si>
  <si>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</si>
  <si>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</si>
  <si>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</si>
  <si>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</si>
  <si>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</si>
  <si>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</si>
  <si>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</si>
  <si>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</si>
  <si>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</si>
  <si>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</si>
  <si>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</si>
  <si>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</si>
  <si>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</si>
  <si>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</si>
  <si>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</si>
  <si>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</si>
  <si>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</si>
  <si>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</si>
  <si>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</si>
  <si>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</si>
  <si>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</si>
  <si>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</si>
  <si>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</si>
  <si>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</si>
  <si>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</si>
  <si>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</si>
  <si>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</si>
  <si>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</si>
  <si>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</si>
  <si>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</si>
  <si>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</si>
  <si>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</si>
  <si>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</si>
  <si>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</si>
  <si>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</si>
  <si>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</si>
  <si>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</si>
  <si>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</si>
  <si>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</si>
  <si>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</si>
  <si>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</si>
  <si>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</si>
  <si>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</si>
  <si>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</si>
  <si>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</si>
  <si>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</si>
  <si>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</si>
  <si>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</si>
  <si>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</si>
  <si>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</si>
  <si>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</si>
  <si>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</si>
  <si>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</si>
  <si>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</si>
  <si>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</si>
  <si>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</si>
  <si>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</si>
  <si>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</si>
  <si>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</si>
  <si>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</si>
  <si>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</si>
  <si>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</si>
  <si>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</si>
  <si>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</si>
  <si>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</si>
  <si>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</si>
  <si>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</si>
  <si>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</si>
  <si>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</si>
  <si>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</si>
  <si>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</si>
  <si>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</si>
  <si>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</si>
  <si>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</si>
  <si>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</si>
  <si>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</si>
  <si>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</si>
  <si>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</si>
  <si>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</si>
  <si>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</si>
  <si>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</si>
  <si>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</si>
  <si>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</si>
  <si>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</si>
  <si>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</si>
  <si>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</si>
  <si>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</si>
  <si>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</si>
  <si>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</si>
  <si>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</si>
  <si>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</si>
  <si>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</si>
  <si>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</si>
  <si>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</si>
  <si>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</si>
  <si>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</si>
  <si>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</si>
  <si>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</si>
  <si>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</si>
  <si>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</si>
  <si>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</si>
  <si>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</si>
  <si>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</si>
  <si>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</si>
  <si>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</si>
  <si>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</si>
  <si>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</si>
  <si>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</si>
  <si>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</si>
  <si>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</si>
  <si>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</si>
  <si>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</si>
  <si>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</si>
  <si>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</si>
  <si>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</si>
  <si>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</si>
  <si>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</si>
  <si>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</si>
  <si>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</si>
  <si>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</si>
  <si>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</si>
  <si>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</si>
  <si>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</si>
  <si>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</si>
  <si>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</si>
  <si>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</si>
  <si>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</si>
  <si>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</si>
  <si>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</si>
  <si>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</si>
  <si>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</si>
  <si>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</si>
  <si>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</si>
  <si>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</si>
  <si>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</si>
  <si>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</si>
  <si>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</si>
  <si>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</si>
  <si>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</si>
  <si>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</si>
  <si>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</si>
  <si>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</si>
  <si>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</si>
  <si>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</si>
  <si>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</si>
  <si>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</si>
  <si>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</si>
  <si>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</si>
  <si>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</si>
  <si>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</si>
  <si>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</si>
  <si>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</si>
  <si>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</si>
  <si>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</si>
  <si>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</si>
  <si>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</si>
  <si>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</si>
  <si>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</si>
  <si>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</si>
  <si>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</si>
  <si>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</si>
  <si>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</si>
  <si>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</si>
  <si>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</si>
  <si>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</si>
  <si>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</si>
  <si>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</si>
  <si>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</si>
  <si>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</si>
  <si>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</si>
  <si>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</si>
  <si>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</si>
  <si>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</si>
  <si>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</si>
  <si>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</si>
  <si>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</si>
  <si>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</si>
  <si>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</si>
  <si>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</si>
  <si>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</si>
  <si>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</si>
  <si>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</si>
  <si>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</si>
  <si>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</si>
  <si>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</si>
  <si>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</si>
  <si>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</si>
  <si>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</si>
  <si>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</si>
  <si>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</si>
  <si>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</si>
  <si>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</si>
  <si>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</si>
  <si>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</si>
  <si>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</si>
  <si>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</si>
  <si>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</si>
  <si>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</si>
  <si>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</si>
  <si>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</si>
  <si>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</si>
  <si>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</si>
  <si>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</si>
  <si>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</si>
  <si>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</si>
  <si>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</si>
  <si>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</si>
  <si>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</si>
  <si>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</si>
  <si>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</si>
  <si>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</si>
  <si>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</si>
  <si>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</si>
  <si>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</si>
  <si>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</si>
  <si>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</si>
  <si>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</si>
  <si>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</si>
  <si>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</si>
  <si>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</si>
  <si>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</si>
  <si>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</si>
  <si>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</si>
  <si>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</si>
  <si>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</si>
  <si>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</si>
  <si>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</si>
  <si>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</si>
  <si>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</si>
  <si>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</si>
  <si>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</si>
  <si>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</si>
  <si>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</si>
  <si>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</si>
  <si>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</si>
  <si>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</si>
  <si>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</si>
  <si>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</si>
  <si>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</si>
  <si>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</si>
  <si>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</si>
  <si>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</si>
  <si>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</si>
  <si>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</si>
  <si>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</si>
  <si>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</si>
  <si>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</si>
  <si>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</si>
  <si>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</si>
  <si>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</si>
  <si>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</si>
  <si>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</si>
  <si>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</si>
  <si>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</si>
  <si>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</si>
  <si>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</si>
  <si>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</si>
  <si>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</si>
  <si>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</si>
  <si>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</si>
  <si>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</si>
  <si>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</si>
  <si>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</si>
  <si>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</si>
  <si>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</si>
  <si>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</si>
  <si>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</si>
  <si>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</si>
  <si>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</si>
  <si>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</si>
  <si>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</si>
  <si>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</si>
  <si>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</si>
  <si>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</si>
  <si>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</si>
  <si>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</si>
  <si>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</si>
  <si>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</si>
  <si>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</si>
  <si>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</si>
  <si>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</si>
  <si>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</si>
  <si>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</si>
  <si>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</si>
  <si>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</si>
  <si>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</si>
  <si>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</si>
  <si>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</si>
  <si>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</si>
  <si>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</si>
  <si>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</si>
  <si>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</si>
  <si>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</si>
  <si>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</si>
  <si>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</si>
  <si>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</si>
  <si>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</si>
  <si>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</si>
  <si>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</si>
  <si>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</si>
  <si>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</si>
  <si>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</si>
  <si>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</si>
  <si>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</si>
  <si>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</si>
  <si>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</si>
  <si>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</si>
  <si>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</si>
  <si>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</si>
  <si>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</si>
  <si>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</si>
  <si>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</si>
  <si>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</si>
  <si>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</si>
  <si>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</si>
  <si>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</si>
  <si>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</si>
  <si>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</si>
  <si>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</si>
  <si>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</si>
  <si>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</si>
  <si>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</si>
  <si>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</si>
  <si>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</si>
  <si>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</si>
  <si>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</si>
  <si>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</si>
  <si>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</si>
  <si>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</si>
  <si>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</si>
  <si>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</si>
  <si>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</si>
  <si>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</si>
  <si>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</si>
  <si>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</si>
  <si>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</si>
  <si>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</si>
  <si>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</si>
  <si>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</si>
  <si>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</si>
  <si>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</si>
  <si>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</si>
  <si>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</si>
  <si>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</si>
  <si>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</si>
  <si>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</si>
  <si>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</si>
  <si>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</si>
  <si>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</si>
  <si>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</si>
  <si>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</si>
  <si>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</si>
  <si>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</si>
  <si>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</si>
  <si>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</si>
  <si>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</si>
  <si>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</si>
  <si>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</si>
  <si>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</si>
  <si>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</si>
  <si>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</si>
  <si>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</si>
  <si>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</si>
  <si>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</si>
  <si>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</si>
  <si>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</si>
  <si>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</si>
  <si>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</si>
  <si>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</si>
  <si>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</si>
  <si>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</si>
  <si>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</si>
  <si>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</si>
  <si>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</si>
  <si>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</si>
  <si>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</si>
  <si>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</si>
  <si>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</si>
  <si>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</si>
  <si>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</si>
  <si>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</si>
  <si>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</si>
  <si>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</si>
  <si>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</si>
  <si>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</si>
  <si>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</si>
  <si>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</si>
  <si>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</si>
  <si>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</si>
  <si>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</si>
  <si>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</si>
  <si>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</si>
  <si>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</si>
  <si>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</si>
  <si>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</si>
  <si>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</si>
  <si>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</si>
  <si>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</si>
  <si>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</si>
  <si>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</si>
  <si>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</si>
  <si>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</si>
  <si>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</si>
  <si>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</si>
  <si>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</si>
  <si>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</si>
  <si>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</si>
  <si>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</si>
  <si>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</si>
  <si>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</si>
  <si>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</si>
  <si>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</si>
  <si>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</si>
  <si>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</si>
  <si>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</si>
  <si>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</si>
  <si>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</si>
  <si>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</si>
  <si>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</si>
  <si>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</si>
  <si>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</si>
  <si>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</si>
  <si>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</si>
  <si>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</si>
  <si>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</si>
  <si>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</si>
  <si>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</si>
  <si>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</si>
  <si>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</si>
  <si>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</si>
  <si>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</si>
  <si>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</si>
  <si>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</si>
  <si>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</si>
  <si>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</si>
  <si>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</si>
  <si>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</si>
  <si>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</si>
  <si>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</si>
  <si>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</si>
  <si>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</si>
  <si>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</si>
  <si>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</si>
  <si>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</si>
  <si>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</si>
  <si>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</si>
  <si>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</si>
  <si>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</si>
  <si>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</si>
  <si>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</si>
  <si>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</si>
  <si>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</si>
  <si>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</si>
  <si>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</si>
  <si>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</si>
  <si>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</si>
  <si>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</si>
  <si>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</si>
  <si>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</si>
  <si>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</si>
  <si>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</si>
  <si>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</si>
  <si>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</si>
  <si>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</si>
  <si>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</si>
  <si>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</si>
  <si>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</si>
  <si>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</si>
  <si>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</si>
  <si>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</si>
  <si>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</si>
  <si>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</si>
  <si>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</si>
  <si>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</si>
  <si>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</si>
  <si>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</si>
  <si>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</si>
  <si>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</si>
  <si>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</si>
  <si>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</si>
  <si>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</si>
  <si>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</si>
  <si>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</si>
  <si>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</si>
  <si>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</si>
  <si>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</si>
  <si>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</si>
  <si>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</si>
  <si>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</si>
  <si>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</si>
  <si>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</si>
  <si>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</si>
  <si>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</si>
  <si>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</si>
  <si>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</si>
  <si>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</si>
  <si>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</si>
  <si>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</si>
  <si>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</si>
  <si>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</si>
  <si>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</si>
  <si>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</si>
  <si>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</si>
  <si>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</si>
  <si>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</si>
  <si>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</si>
  <si>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</si>
  <si>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</si>
  <si>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</si>
  <si>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</si>
  <si>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</si>
  <si>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</si>
  <si>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</si>
  <si>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</si>
  <si>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</si>
  <si>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</si>
  <si>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</si>
  <si>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</si>
  <si>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</si>
  <si>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</si>
  <si>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</si>
  <si>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</si>
  <si>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</si>
  <si>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</si>
  <si>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</si>
  <si>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</si>
  <si>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</si>
  <si>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</si>
  <si>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</si>
  <si>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</si>
  <si>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</si>
  <si>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</si>
  <si>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</si>
  <si>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</si>
  <si>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</si>
  <si>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</si>
  <si>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</si>
  <si>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</si>
  <si>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</si>
  <si>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</si>
  <si>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</si>
  <si>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</si>
  <si>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</si>
  <si>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</si>
  <si>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</si>
  <si>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</si>
  <si>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</si>
  <si>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</si>
  <si>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</si>
  <si>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</si>
  <si>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</si>
  <si>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</si>
  <si>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</si>
  <si>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</si>
  <si>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</si>
  <si>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</si>
  <si>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</si>
  <si>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</si>
  <si>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</si>
  <si>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</si>
  <si>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</si>
  <si>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</si>
  <si>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</si>
  <si>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</si>
  <si>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</si>
  <si>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</si>
  <si>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</si>
  <si>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</si>
  <si>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</si>
  <si>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</si>
  <si>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</si>
  <si>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</si>
  <si>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</si>
  <si>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</si>
  <si>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</si>
  <si>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</si>
  <si>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</si>
  <si>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</si>
  <si>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</si>
  <si>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</si>
  <si>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</si>
  <si>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</si>
  <si>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</si>
  <si>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</si>
  <si>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</si>
  <si>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</si>
  <si>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</si>
  <si>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</si>
  <si>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</si>
  <si>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</si>
  <si>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</si>
  <si>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</si>
  <si>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</si>
  <si>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</si>
  <si>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</si>
  <si>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</si>
  <si>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</si>
  <si>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</si>
  <si>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</si>
  <si>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</si>
  <si>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</si>
  <si>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</si>
  <si>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</si>
  <si>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</si>
  <si>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</si>
  <si>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</si>
  <si>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</si>
  <si>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</si>
  <si>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</si>
  <si>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</si>
  <si>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</si>
  <si>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</si>
  <si>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</si>
  <si>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</si>
  <si>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</si>
  <si>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</si>
  <si>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</si>
  <si>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</si>
  <si>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</si>
  <si>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</si>
  <si>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</si>
  <si>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</si>
  <si>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</si>
  <si>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</si>
  <si>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</si>
  <si>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</si>
  <si>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</si>
  <si>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</si>
  <si>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</si>
  <si>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</si>
  <si>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</si>
  <si>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</si>
  <si>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</si>
  <si>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</si>
  <si>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</si>
  <si>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</si>
  <si>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</si>
  <si>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</si>
  <si>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</si>
  <si>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</si>
  <si>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</si>
  <si>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</si>
  <si>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</si>
  <si>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</si>
  <si>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</si>
  <si>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</si>
  <si>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</si>
  <si>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</si>
  <si>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</si>
  <si>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</si>
  <si>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</si>
  <si>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</si>
  <si>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</si>
  <si>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</si>
  <si>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</si>
  <si>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</si>
  <si>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</si>
  <si>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</si>
  <si>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</si>
  <si>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</si>
  <si>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</si>
  <si>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</si>
  <si>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</si>
  <si>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</si>
  <si>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</si>
  <si>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</si>
  <si>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</si>
  <si>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</si>
  <si>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</si>
  <si>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</si>
  <si>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</si>
  <si>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</si>
  <si>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</si>
  <si>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</si>
  <si>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</si>
  <si>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</si>
  <si>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</si>
  <si>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</si>
  <si>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</si>
  <si>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</si>
  <si>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</si>
  <si>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</si>
  <si>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</si>
  <si>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</si>
  <si>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</si>
  <si>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</si>
  <si>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</si>
  <si>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</si>
  <si>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</si>
  <si>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</si>
  <si>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</si>
  <si>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</si>
  <si>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</si>
  <si>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</si>
  <si>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</si>
  <si>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</si>
  <si>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</si>
  <si>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</si>
  <si>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</si>
  <si>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</si>
  <si>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</si>
  <si>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</si>
  <si>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</si>
  <si>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</si>
  <si>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</si>
  <si>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</si>
  <si>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</si>
  <si>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</si>
  <si>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</si>
  <si>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</si>
  <si>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</si>
  <si>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</si>
  <si>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</si>
  <si>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</si>
  <si>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</si>
  <si>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</si>
  <si>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</si>
  <si>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</si>
  <si>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</si>
  <si>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</si>
  <si>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</si>
  <si>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</si>
  <si>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</si>
  <si>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</si>
  <si>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</si>
  <si>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</si>
  <si>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</si>
  <si>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</si>
  <si>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</si>
  <si>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</si>
  <si>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</si>
  <si>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</si>
  <si>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</si>
  <si>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</si>
  <si>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</si>
  <si>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</si>
  <si>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</si>
  <si>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</si>
  <si>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</si>
  <si>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</si>
  <si>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</si>
  <si>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</si>
  <si>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</si>
  <si>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</si>
  <si>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</si>
  <si>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</si>
  <si>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</si>
  <si>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</si>
  <si>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</si>
  <si>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</si>
  <si>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</si>
  <si>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</si>
  <si>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</si>
  <si>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</si>
  <si>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</si>
  <si>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</si>
  <si>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</si>
  <si>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</si>
  <si>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</si>
  <si>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</si>
  <si>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</si>
  <si>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</si>
  <si>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</si>
  <si>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</si>
  <si>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</si>
  <si>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</si>
  <si>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</si>
  <si>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</si>
  <si>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</si>
  <si>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</si>
  <si>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</si>
  <si>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</si>
  <si>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</si>
  <si>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</si>
  <si>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</si>
  <si>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</si>
  <si>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</si>
  <si>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</si>
  <si>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</si>
  <si>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</si>
  <si>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</si>
  <si>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</si>
  <si>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</si>
  <si>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</si>
  <si>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</si>
  <si>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</si>
  <si>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</si>
  <si>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</si>
  <si>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</si>
  <si>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</si>
  <si>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</si>
  <si>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</si>
  <si>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</si>
  <si>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</si>
  <si>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</si>
  <si>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</si>
  <si>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</si>
  <si>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</si>
  <si>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</si>
  <si>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</si>
  <si>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</si>
  <si>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</si>
  <si>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</si>
  <si>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</si>
  <si>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</si>
  <si>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</si>
  <si>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</si>
  <si>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</si>
  <si>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</si>
  <si>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</si>
  <si>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</si>
  <si>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</si>
  <si>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</si>
  <si>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</si>
  <si>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</si>
  <si>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</si>
  <si>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</si>
  <si>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</si>
  <si>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</si>
  <si>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</si>
  <si>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</si>
  <si>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</si>
  <si>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</si>
  <si>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</si>
  <si>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</si>
  <si>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</si>
  <si>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</si>
  <si>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</si>
  <si>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</si>
  <si>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</si>
  <si>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</si>
  <si>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</si>
  <si>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</si>
  <si>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</si>
  <si>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</si>
  <si>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</si>
  <si>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</si>
  <si>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</si>
  <si>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</si>
  <si>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</si>
  <si>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</si>
  <si>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</si>
  <si>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</si>
  <si>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</si>
  <si>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</si>
  <si>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</si>
  <si>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</si>
  <si>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</si>
  <si>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</si>
  <si>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</si>
  <si>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</si>
  <si>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</si>
  <si>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</si>
  <si>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JURANEIDE GALINDO DE SOUZA SILVA</t>
  </si>
  <si>
    <t>gallindo@live.com</t>
  </si>
  <si>
    <t>CLEDJANE TAVARES RODRIGUES</t>
  </si>
  <si>
    <t>VEREADORA/PRESIDENTA</t>
  </si>
  <si>
    <t>ATA DE POSSE</t>
  </si>
  <si>
    <t>SOLTEIRA</t>
  </si>
  <si>
    <t>PRACA PADRE LUIZ GONZAGA 46 CENTRO SANTA CRUZ-PE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</si>
</sst>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color rgb="FF000001"/>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0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4" fontId="0" fillId="0" borderId="20" xfId="0" applyNumberFormat="1" applyFont="1" applyBorder="1" applyAlignment="1">
      <alignment horizontal="right" vertical="top" wrapText="1"/>
    </xf>
    <xf numFmtId="4" fontId="0" fillId="0" borderId="21" xfId="0" applyNumberFormat="1" applyFont="1" applyBorder="1" applyAlignment="1">
      <alignment horizontal="right" vertical="top" wrapText="1"/>
    </xf>
    <xf numFmtId="0" fontId="0" fillId="0" borderId="20" xfId="0" applyFont="1" applyBorder="1" applyAlignment="1">
      <alignment horizontal="right" vertical="top" wrapText="1"/>
    </xf>
    <xf numFmtId="0" fontId="0" fillId="0" borderId="21" xfId="0" applyFont="1" applyBorder="1" applyAlignment="1">
      <alignment horizontal="right" vertical="top" wrapText="1"/>
    </xf>
    <xf numFmtId="0" fontId="0" fillId="0" borderId="20" xfId="0" applyFont="1" applyBorder="1" applyAlignment="1">
      <alignment wrapText="1"/>
    </xf>
    <xf numFmtId="0" fontId="0" fillId="0" borderId="21" xfId="0" applyFont="1" applyBorder="1" applyAlignment="1">
      <alignment wrapText="1"/>
    </xf>
    <xf numFmtId="0" fontId="0" fillId="0" borderId="20" xfId="0" applyFont="1" applyBorder="1" applyAlignment="1">
      <alignment horizontal="right" wrapText="1"/>
    </xf>
    <xf numFmtId="0" fontId="0" fillId="0" borderId="21" xfId="0" applyFont="1" applyBorder="1" applyAlignment="1">
      <alignment horizontal="right" wrapText="1"/>
    </xf>
    <xf numFmtId="4" fontId="0" fillId="0" borderId="20" xfId="0" applyNumberFormat="1" applyFont="1" applyBorder="1" applyAlignment="1">
      <alignment vertical="top" wrapText="1"/>
    </xf>
    <xf numFmtId="4" fontId="0" fillId="0" borderId="21" xfId="0" applyNumberFormat="1" applyFont="1" applyBorder="1" applyAlignment="1">
      <alignment vertical="top" wrapText="1"/>
    </xf>
    <xf numFmtId="4" fontId="0" fillId="0" borderId="21" xfId="0" applyNumberFormat="1" applyFont="1" applyBorder="1" applyAlignment="1">
      <alignment wrapText="1"/>
    </xf>
    <xf numFmtId="0" fontId="57" fillId="27" borderId="22" xfId="0" applyFont="1" applyFill="1" applyBorder="1" applyAlignment="1" applyProtection="1">
      <alignment horizontal="left" vertical="center" indent="27"/>
      <protection hidden="1"/>
    </xf>
    <xf numFmtId="0" fontId="57" fillId="27" borderId="23"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4" xfId="0" applyFont="1" applyBorder="1" applyAlignment="1" applyProtection="1">
      <alignment horizontal="center" vertical="center" wrapText="1"/>
      <protection hidden="1"/>
    </xf>
    <xf numFmtId="0" fontId="64" fillId="0" borderId="25"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66" fillId="28" borderId="27" xfId="0" applyFont="1" applyFill="1" applyBorder="1" applyAlignment="1" applyProtection="1">
      <alignment horizontal="center" vertical="center"/>
      <protection hidden="1"/>
    </xf>
    <xf numFmtId="0" fontId="66" fillId="28" borderId="28"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9"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30"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31" xfId="53" applyFont="1" applyFill="1" applyBorder="1" applyAlignment="1" applyProtection="1">
      <alignment horizontal="center" vertical="center" wrapText="1"/>
      <protection hidden="1"/>
    </xf>
    <xf numFmtId="0" fontId="43" fillId="26" borderId="32" xfId="53" applyFont="1" applyFill="1" applyBorder="1" applyAlignment="1" applyProtection="1">
      <alignment horizontal="center" vertical="center" wrapText="1"/>
      <protection hidden="1"/>
    </xf>
    <xf numFmtId="0" fontId="65" fillId="0" borderId="0" xfId="50" applyFont="1" applyFill="1" applyBorder="1" applyAlignment="1" applyProtection="1">
      <alignment horizontal="center" vertical="center"/>
      <protection hidden="1"/>
    </xf>
    <xf numFmtId="0" fontId="64" fillId="0" borderId="30"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4" fillId="0" borderId="29"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7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142</v>
      </c>
      <c r="G3" s="93" t="str">
        <f>UPPER(INDEX(C4:C188,MATCH(F3,B4:B188,0),0))</f>
        <v>SANTA CRUZ</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2" t="str">
        <f>"APLICATIVO DE INFORMAÇÕES MUNICIPAIS ESTRUTURADAS "&amp;BDValores!E2&amp;" - PRESTAÇÃO DE CONTAS DA CÂMARA MUNICIPAL"</f>
        <v>APLICATIVO DE INFORMAÇÕES MUNICIPAIS ESTRUTURADAS 2019 - PRESTAÇÃO DE CONTAS DA CÂMARA MUNICIPAL</v>
      </c>
      <c r="C2" s="182"/>
      <c r="D2" s="182"/>
      <c r="E2" s="6"/>
      <c r="F2" s="6"/>
    </row>
    <row r="3" spans="2:6" s="7" customFormat="1" ht="18.75">
      <c r="B3" s="188" t="str">
        <f>IF(SUM!$G$3="","","CÂMARA MUNICIPAL - "&amp;UPPER(SUM!G3))</f>
        <v>CÂMARA MUNICIPAL - SANTA CRUZ</v>
      </c>
      <c r="C3" s="188"/>
      <c r="D3" s="188"/>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2" t="str">
        <f>UPPER(MENU!B17)</f>
        <v>07 DEMONSTRATIVO DA DESPESA TOTAL COM PESSOAL</v>
      </c>
      <c r="C6" s="192"/>
      <c r="D6" s="192"/>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995968.84</v>
      </c>
    </row>
    <row r="11" spans="2:6" ht="15.75">
      <c r="B11" s="28" t="s">
        <v>538</v>
      </c>
      <c r="C11" s="29" t="s">
        <v>546</v>
      </c>
      <c r="D11" s="30">
        <f>SUM(D12:D21)</f>
        <v>995968.84</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916440.36</v>
      </c>
      <c r="F14" s="98"/>
    </row>
    <row r="15" spans="2:6" ht="15.75">
      <c r="B15" s="31" t="s">
        <v>673</v>
      </c>
      <c r="C15" s="48" t="s">
        <v>548</v>
      </c>
      <c r="D15" s="50">
        <v>79528.48</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995968.84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5" stopIfTrue="1">
      <formula>$F9&lt;&gt;$I9</formula>
    </cfRule>
  </conditionalFormatting>
  <conditionalFormatting sqref="J21:J25">
    <cfRule type="expression" priority="14" dxfId="65" stopIfTrue="1">
      <formula>AND(#REF!&lt;&gt;"x",J21&lt;&gt;T21)</formula>
    </cfRule>
  </conditionalFormatting>
  <conditionalFormatting sqref="C47:C51 D11:D26 C35:C45 C22:D26 C41:D41 D28:D51">
    <cfRule type="cellIs" priority="11" dxfId="68" operator="equal" stopIfTrue="1">
      <formula>""</formula>
    </cfRule>
  </conditionalFormatting>
  <conditionalFormatting sqref="B11:B51">
    <cfRule type="expression" priority="9" dxfId="69" stopIfTrue="1">
      <formula>OR(#REF!&gt;0,#REF!&lt;0)</formula>
    </cfRule>
  </conditionalFormatting>
  <conditionalFormatting sqref="J35:J37">
    <cfRule type="expression" priority="19" dxfId="65" stopIfTrue="1">
      <formula>AND(#REF!&lt;&gt;"x",J35&lt;&gt;T32)</formula>
    </cfRule>
  </conditionalFormatting>
  <conditionalFormatting sqref="D40:D41">
    <cfRule type="expression" priority="7" dxfId="65" stopIfTrue="1">
      <formula>$F40&lt;&gt;$I40</formula>
    </cfRule>
  </conditionalFormatting>
  <conditionalFormatting sqref="J47:J49">
    <cfRule type="expression" priority="6" dxfId="65" stopIfTrue="1">
      <formula>AND(#REF!&lt;&gt;"x",J47&lt;&gt;T46)</formula>
    </cfRule>
  </conditionalFormatting>
  <conditionalFormatting sqref="D10">
    <cfRule type="cellIs" priority="5" dxfId="68" operator="equal" stopIfTrue="1">
      <formula>""</formula>
    </cfRule>
  </conditionalFormatting>
  <conditionalFormatting sqref="B10">
    <cfRule type="expression" priority="4" dxfId="69" stopIfTrue="1">
      <formula>OR(#REF!&gt;0,#REF!&lt;0)</formula>
    </cfRule>
  </conditionalFormatting>
  <conditionalFormatting sqref="C52:D52">
    <cfRule type="cellIs" priority="3" dxfId="68" operator="equal" stopIfTrue="1">
      <formula>""</formula>
    </cfRule>
  </conditionalFormatting>
  <conditionalFormatting sqref="B52">
    <cfRule type="expression" priority="2" dxfId="69" stopIfTrue="1">
      <formula>OR(#REF!&gt;0,#REF!&lt;0)</formula>
    </cfRule>
  </conditionalFormatting>
  <conditionalFormatting sqref="D52">
    <cfRule type="expression" priority="1" dxfId="6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H10" sqref="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2" t="str">
        <f>"APLICATIVO DE INFORMAÇÕES MUNICIPAIS ESTRUTURADAS "&amp;BDValores!E2&amp;" - PRESTAÇÃO DE CONTAS DA CÂMARA MUNICIPAL"</f>
        <v>APLICATIVO DE INFORMAÇÕES MUNICIPAIS ESTRUTURADAS 2019 - PRESTAÇÃO DE CONTAS DA CÂMARA MUNICIPAL</v>
      </c>
      <c r="C2" s="182"/>
      <c r="D2" s="182"/>
      <c r="E2" s="182"/>
      <c r="F2" s="182"/>
      <c r="G2" s="182"/>
      <c r="H2" s="182"/>
      <c r="I2" s="182"/>
      <c r="J2" s="6"/>
      <c r="K2" s="6"/>
    </row>
    <row r="3" spans="2:11" s="7" customFormat="1" ht="18.75">
      <c r="B3" s="188" t="str">
        <f>IF(SUM!$G$3="","","CÂMARA MUNICIPAL - "&amp;UPPER(SUM!G3))</f>
        <v>CÂMARA MUNICIPAL - SANTA CRUZ</v>
      </c>
      <c r="C3" s="188"/>
      <c r="D3" s="188"/>
      <c r="E3" s="188"/>
      <c r="F3" s="188"/>
      <c r="G3" s="188"/>
      <c r="H3" s="188"/>
      <c r="I3" s="188"/>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2" t="str">
        <f>UPPER(MENU!B18)</f>
        <v>08 ORDENADORES DE DESPESAS</v>
      </c>
      <c r="C6" s="192"/>
      <c r="D6" s="192"/>
      <c r="E6" s="192"/>
      <c r="F6" s="192"/>
      <c r="G6" s="192"/>
      <c r="H6" s="192"/>
      <c r="I6" s="192"/>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93" t="s">
        <v>21</v>
      </c>
      <c r="I8" s="194"/>
      <c r="L8" s="4"/>
      <c r="M8" s="5"/>
    </row>
    <row r="9" spans="2:9" ht="25.5">
      <c r="B9" s="120"/>
      <c r="C9" s="121"/>
      <c r="D9" s="122"/>
      <c r="E9" s="123"/>
      <c r="F9" s="119" t="s">
        <v>22</v>
      </c>
      <c r="G9" s="123"/>
      <c r="H9" s="119" t="s">
        <v>19</v>
      </c>
      <c r="I9" s="124" t="s">
        <v>20</v>
      </c>
    </row>
    <row r="10" spans="2:9" ht="15.75">
      <c r="B10" s="125" t="s">
        <v>5005</v>
      </c>
      <c r="C10" s="126" t="s">
        <v>5006</v>
      </c>
      <c r="D10" s="126" t="s">
        <v>5007</v>
      </c>
      <c r="E10" s="127">
        <v>98479377453</v>
      </c>
      <c r="F10" s="128" t="s">
        <v>5008</v>
      </c>
      <c r="G10" s="129" t="s">
        <v>5009</v>
      </c>
      <c r="H10" s="130"/>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8" operator="equal" stopIfTrue="1">
      <formula>""</formula>
    </cfRule>
  </conditionalFormatting>
  <conditionalFormatting sqref="E10:E152">
    <cfRule type="cellIs" priority="1" dxfId="68" operator="equal" stopIfTrue="1">
      <formula>""</formula>
    </cfRule>
    <cfRule type="expression" priority="2" dxfId="7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H41" sqref="H41"/>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"&amp;BDValores!E2&amp;" - PRESTAÇÃO DE CONTAS DA CÂMARA MUNICIPAL"</f>
        <v>APLICATIVO DE INFORMAÇÕES MUNICIPAIS ESTRUTURADAS 2019 - PRESTAÇÃO DE CONTAS DA CÂMARA MUNICIPAL</v>
      </c>
      <c r="C2" s="195"/>
      <c r="D2" s="195"/>
      <c r="E2" s="195"/>
      <c r="F2" s="195"/>
      <c r="G2" s="195"/>
    </row>
    <row r="3" spans="2:7" s="135" customFormat="1" ht="18.75" customHeight="1">
      <c r="B3" s="196" t="str">
        <f>IF(SUM!$G$3="","","CÂMARA MUNICIPAL - "&amp;UPPER(SUM!G3))</f>
        <v>CÂMARA MUNICIPAL - SANTA CRUZ</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561</v>
      </c>
      <c r="C6" s="197"/>
      <c r="D6" s="197"/>
      <c r="E6" s="197"/>
      <c r="F6" s="197"/>
      <c r="G6" s="197"/>
      <c r="J6" s="139"/>
      <c r="K6" s="138"/>
    </row>
    <row r="7" spans="1:11" s="134" customFormat="1" ht="15.75">
      <c r="A7" s="138"/>
      <c r="B7" s="198" t="s">
        <v>1555</v>
      </c>
      <c r="C7" s="198"/>
      <c r="D7" s="198"/>
      <c r="E7" s="198"/>
      <c r="F7" s="198"/>
      <c r="G7" s="198"/>
      <c r="J7" s="139"/>
      <c r="K7" s="138"/>
    </row>
    <row r="8" spans="1:11" s="134" customFormat="1" ht="36" customHeight="1">
      <c r="A8" s="138"/>
      <c r="B8" s="199" t="s">
        <v>503</v>
      </c>
      <c r="C8" s="199"/>
      <c r="D8" s="199"/>
      <c r="E8" s="199"/>
      <c r="F8" s="199"/>
      <c r="G8" s="199"/>
      <c r="J8" s="139"/>
      <c r="K8" s="138"/>
    </row>
    <row r="9" s="141" customFormat="1" ht="15.75">
      <c r="A9" s="140"/>
    </row>
    <row r="10" s="141" customFormat="1" ht="15.75">
      <c r="A10" s="140"/>
    </row>
    <row r="11" spans="1:7" s="141" customFormat="1" ht="15.75">
      <c r="A11" s="140"/>
      <c r="B11" s="200" t="s">
        <v>562</v>
      </c>
      <c r="C11" s="200"/>
      <c r="D11" s="200"/>
      <c r="E11" s="200"/>
      <c r="F11" s="200"/>
      <c r="G11" s="200"/>
    </row>
    <row r="12" spans="1:7" s="141" customFormat="1" ht="15.75">
      <c r="A12" s="140"/>
      <c r="B12" s="201" t="s">
        <v>510</v>
      </c>
      <c r="C12" s="200"/>
      <c r="D12" s="200"/>
      <c r="E12" s="200"/>
      <c r="F12" s="200"/>
      <c r="G12" s="200"/>
    </row>
    <row r="13" spans="1:7" s="141" customFormat="1" ht="15.75">
      <c r="A13" s="140"/>
      <c r="B13" s="200"/>
      <c r="C13" s="200"/>
      <c r="D13" s="200"/>
      <c r="E13" s="200"/>
      <c r="F13" s="200"/>
      <c r="G13" s="200"/>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166">
        <v>5988</v>
      </c>
      <c r="D17" s="168">
        <v>658.65</v>
      </c>
      <c r="E17" s="168">
        <v>658.65</v>
      </c>
      <c r="F17" s="168">
        <v>658.65</v>
      </c>
      <c r="G17" s="52">
        <v>0</v>
      </c>
    </row>
    <row r="18" spans="1:7" s="141" customFormat="1" ht="16.5" thickBot="1">
      <c r="A18" s="140"/>
      <c r="B18" s="144" t="s">
        <v>5</v>
      </c>
      <c r="C18" s="167">
        <v>5988</v>
      </c>
      <c r="D18" s="169">
        <v>658.65</v>
      </c>
      <c r="E18" s="169">
        <v>658.65</v>
      </c>
      <c r="F18" s="169">
        <v>658.65</v>
      </c>
      <c r="G18" s="52">
        <v>0</v>
      </c>
    </row>
    <row r="19" spans="1:7" s="141" customFormat="1" ht="16.5" thickBot="1">
      <c r="A19" s="140"/>
      <c r="B19" s="144" t="s">
        <v>6</v>
      </c>
      <c r="C19" s="167">
        <v>5988</v>
      </c>
      <c r="D19" s="169">
        <v>658.65</v>
      </c>
      <c r="E19" s="169">
        <v>658.65</v>
      </c>
      <c r="F19" s="169">
        <v>658.65</v>
      </c>
      <c r="G19" s="52">
        <v>0</v>
      </c>
    </row>
    <row r="20" spans="1:7" s="141" customFormat="1" ht="16.5" thickBot="1">
      <c r="A20" s="140"/>
      <c r="B20" s="144" t="s">
        <v>7</v>
      </c>
      <c r="C20" s="167">
        <v>5988</v>
      </c>
      <c r="D20" s="169">
        <v>658.65</v>
      </c>
      <c r="E20" s="169">
        <v>658.65</v>
      </c>
      <c r="F20" s="169">
        <v>658.65</v>
      </c>
      <c r="G20" s="52">
        <v>0</v>
      </c>
    </row>
    <row r="21" spans="1:7" s="141" customFormat="1" ht="16.5" thickBot="1">
      <c r="A21" s="140"/>
      <c r="B21" s="144" t="s">
        <v>8</v>
      </c>
      <c r="C21" s="167">
        <v>5988</v>
      </c>
      <c r="D21" s="169">
        <v>658.65</v>
      </c>
      <c r="E21" s="169">
        <v>658.65</v>
      </c>
      <c r="F21" s="169">
        <v>658.65</v>
      </c>
      <c r="G21" s="52">
        <v>0</v>
      </c>
    </row>
    <row r="22" spans="1:7" s="141" customFormat="1" ht="16.5" thickBot="1">
      <c r="A22" s="140"/>
      <c r="B22" s="144" t="s">
        <v>9</v>
      </c>
      <c r="C22" s="167">
        <v>5988</v>
      </c>
      <c r="D22" s="169">
        <v>658.7</v>
      </c>
      <c r="E22" s="169">
        <v>658.7</v>
      </c>
      <c r="F22" s="169">
        <v>658.7</v>
      </c>
      <c r="G22" s="52">
        <v>0</v>
      </c>
    </row>
    <row r="23" spans="1:7" s="141" customFormat="1" ht="16.5" thickBot="1">
      <c r="A23" s="140"/>
      <c r="B23" s="144" t="s">
        <v>10</v>
      </c>
      <c r="C23" s="167">
        <v>5988</v>
      </c>
      <c r="D23" s="169">
        <v>658.7</v>
      </c>
      <c r="E23" s="169">
        <v>658.7</v>
      </c>
      <c r="F23" s="169">
        <v>658.7</v>
      </c>
      <c r="G23" s="52">
        <v>0</v>
      </c>
    </row>
    <row r="24" spans="1:7" s="141" customFormat="1" ht="16.5" thickBot="1">
      <c r="A24" s="140"/>
      <c r="B24" s="144" t="s">
        <v>11</v>
      </c>
      <c r="C24" s="167">
        <v>5988</v>
      </c>
      <c r="D24" s="169">
        <v>658.7</v>
      </c>
      <c r="E24" s="169">
        <v>658.7</v>
      </c>
      <c r="F24" s="169">
        <v>658.7</v>
      </c>
      <c r="G24" s="52">
        <v>0</v>
      </c>
    </row>
    <row r="25" spans="1:7" s="141" customFormat="1" ht="16.5" thickBot="1">
      <c r="A25" s="140"/>
      <c r="B25" s="144" t="s">
        <v>12</v>
      </c>
      <c r="C25" s="167">
        <v>5988</v>
      </c>
      <c r="D25" s="169">
        <v>658.7</v>
      </c>
      <c r="E25" s="169">
        <v>658.7</v>
      </c>
      <c r="F25" s="169">
        <v>658.7</v>
      </c>
      <c r="G25" s="52">
        <v>0</v>
      </c>
    </row>
    <row r="26" spans="1:7" s="141" customFormat="1" ht="16.5" thickBot="1">
      <c r="A26" s="140"/>
      <c r="B26" s="144" t="s">
        <v>13</v>
      </c>
      <c r="C26" s="167">
        <v>5988</v>
      </c>
      <c r="D26" s="169">
        <v>658.7</v>
      </c>
      <c r="E26" s="169">
        <v>658.7</v>
      </c>
      <c r="F26" s="169">
        <v>658.7</v>
      </c>
      <c r="G26" s="52">
        <v>0</v>
      </c>
    </row>
    <row r="27" spans="1:11" s="141" customFormat="1" ht="16.5" thickBot="1">
      <c r="A27" s="140"/>
      <c r="B27" s="144" t="s">
        <v>14</v>
      </c>
      <c r="C27" s="167">
        <v>5988</v>
      </c>
      <c r="D27" s="169">
        <v>658.7</v>
      </c>
      <c r="E27" s="169">
        <v>658.7</v>
      </c>
      <c r="F27" s="169">
        <v>658.7</v>
      </c>
      <c r="G27" s="52">
        <v>0</v>
      </c>
      <c r="I27" s="140"/>
      <c r="J27" s="140"/>
      <c r="K27" s="140"/>
    </row>
    <row r="28" spans="2:7" ht="16.5" thickBot="1">
      <c r="B28" s="144" t="s">
        <v>15</v>
      </c>
      <c r="C28" s="167">
        <v>6137.7</v>
      </c>
      <c r="D28" s="169">
        <v>675.17</v>
      </c>
      <c r="E28" s="169">
        <v>675.17</v>
      </c>
      <c r="F28" s="169">
        <v>675.17</v>
      </c>
      <c r="G28" s="52">
        <v>0</v>
      </c>
    </row>
    <row r="29" spans="2:7" ht="16.5" thickBot="1">
      <c r="B29" s="144" t="s">
        <v>295</v>
      </c>
      <c r="C29" s="167">
        <v>6137.7</v>
      </c>
      <c r="D29" s="169">
        <v>675.17</v>
      </c>
      <c r="E29" s="169">
        <v>675.17</v>
      </c>
      <c r="F29" s="169">
        <v>675.17</v>
      </c>
      <c r="G29" s="52">
        <v>0</v>
      </c>
    </row>
    <row r="30" spans="2:7" ht="15.75">
      <c r="B30" s="145" t="s">
        <v>35</v>
      </c>
      <c r="C30" s="51">
        <f>SUM(C17:C29)</f>
        <v>78143.4</v>
      </c>
      <c r="D30" s="51">
        <f>SUM(D17:D29)</f>
        <v>8595.789999999999</v>
      </c>
      <c r="E30" s="51">
        <f>SUM(E17:E29)</f>
        <v>8595.789999999999</v>
      </c>
      <c r="F30" s="51">
        <f>SUM(F17:F29)</f>
        <v>8595.789999999999</v>
      </c>
      <c r="G30" s="51">
        <f>SUM(G17:G29)</f>
        <v>0</v>
      </c>
    </row>
    <row r="35" spans="2:8" ht="12.75">
      <c r="B35" s="201" t="s">
        <v>563</v>
      </c>
      <c r="C35" s="201"/>
      <c r="D35" s="201"/>
      <c r="E35" s="201"/>
      <c r="F35" s="201"/>
      <c r="G35" s="201"/>
      <c r="H35" s="201"/>
    </row>
    <row r="36" spans="2:8" ht="12.75" customHeight="1">
      <c r="B36" s="201" t="s">
        <v>565</v>
      </c>
      <c r="C36" s="201"/>
      <c r="D36" s="201"/>
      <c r="E36" s="201"/>
      <c r="F36" s="201"/>
      <c r="G36" s="201"/>
      <c r="H36" s="201"/>
    </row>
    <row r="37" spans="2:7" ht="12.75">
      <c r="B37" s="200"/>
      <c r="C37" s="200"/>
      <c r="D37" s="200"/>
      <c r="E37" s="200"/>
      <c r="F37" s="200"/>
      <c r="G37" s="200"/>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3.5" thickBot="1">
      <c r="B40" s="113"/>
      <c r="C40" s="111" t="s">
        <v>514</v>
      </c>
      <c r="D40" s="111"/>
      <c r="E40" s="112"/>
      <c r="F40" s="111" t="s">
        <v>515</v>
      </c>
      <c r="G40" s="111" t="s">
        <v>516</v>
      </c>
      <c r="H40" s="111" t="s">
        <v>516</v>
      </c>
    </row>
    <row r="41" spans="2:8" ht="16.5" thickBot="1">
      <c r="B41" s="144" t="s">
        <v>4</v>
      </c>
      <c r="C41" s="166">
        <v>5988</v>
      </c>
      <c r="D41" s="170">
        <v>796.4</v>
      </c>
      <c r="E41" s="172">
        <v>796.4</v>
      </c>
      <c r="F41" s="172">
        <v>126.84</v>
      </c>
      <c r="G41" s="172">
        <v>669.56</v>
      </c>
      <c r="H41" s="52">
        <v>0</v>
      </c>
    </row>
    <row r="42" spans="2:8" ht="16.5" thickBot="1">
      <c r="B42" s="144" t="s">
        <v>5</v>
      </c>
      <c r="C42" s="167">
        <v>5988</v>
      </c>
      <c r="D42" s="171">
        <v>796.4</v>
      </c>
      <c r="E42" s="173">
        <v>796.4</v>
      </c>
      <c r="F42" s="173">
        <v>131.2</v>
      </c>
      <c r="G42" s="173">
        <v>665.2</v>
      </c>
      <c r="H42" s="52">
        <v>0</v>
      </c>
    </row>
    <row r="43" spans="2:8" ht="16.5" thickBot="1">
      <c r="B43" s="144" t="s">
        <v>6</v>
      </c>
      <c r="C43" s="167">
        <v>5988</v>
      </c>
      <c r="D43" s="171">
        <v>796.4</v>
      </c>
      <c r="E43" s="173">
        <v>796.4</v>
      </c>
      <c r="F43" s="173">
        <v>131.2</v>
      </c>
      <c r="G43" s="173">
        <v>665.2</v>
      </c>
      <c r="H43" s="52">
        <v>0</v>
      </c>
    </row>
    <row r="44" spans="2:8" ht="16.5" thickBot="1">
      <c r="B44" s="144" t="s">
        <v>7</v>
      </c>
      <c r="C44" s="167">
        <v>5988</v>
      </c>
      <c r="D44" s="171">
        <v>796.4</v>
      </c>
      <c r="E44" s="173">
        <v>796.4</v>
      </c>
      <c r="F44" s="173">
        <v>131.2</v>
      </c>
      <c r="G44" s="173">
        <v>665.2</v>
      </c>
      <c r="H44" s="52">
        <v>0</v>
      </c>
    </row>
    <row r="45" spans="2:8" ht="16.5" thickBot="1">
      <c r="B45" s="144" t="s">
        <v>8</v>
      </c>
      <c r="C45" s="167">
        <v>5988</v>
      </c>
      <c r="D45" s="171">
        <v>796.4</v>
      </c>
      <c r="E45" s="173">
        <v>796.4</v>
      </c>
      <c r="F45" s="173">
        <v>131.2</v>
      </c>
      <c r="G45" s="173">
        <v>665.2</v>
      </c>
      <c r="H45" s="52">
        <v>0</v>
      </c>
    </row>
    <row r="46" spans="2:8" ht="16.5" thickBot="1">
      <c r="B46" s="144" t="s">
        <v>9</v>
      </c>
      <c r="C46" s="167">
        <v>5988</v>
      </c>
      <c r="D46" s="171">
        <v>796.4</v>
      </c>
      <c r="E46" s="173">
        <v>796.4</v>
      </c>
      <c r="F46" s="173">
        <v>98.4</v>
      </c>
      <c r="G46" s="173">
        <v>698</v>
      </c>
      <c r="H46" s="52">
        <v>0</v>
      </c>
    </row>
    <row r="47" spans="2:8" ht="16.5" thickBot="1">
      <c r="B47" s="144" t="s">
        <v>10</v>
      </c>
      <c r="C47" s="167">
        <v>5988</v>
      </c>
      <c r="D47" s="171">
        <v>796.4</v>
      </c>
      <c r="E47" s="173">
        <v>796.4</v>
      </c>
      <c r="F47" s="173">
        <v>98.4</v>
      </c>
      <c r="G47" s="173">
        <v>698</v>
      </c>
      <c r="H47" s="52">
        <v>0</v>
      </c>
    </row>
    <row r="48" spans="2:8" ht="16.5" thickBot="1">
      <c r="B48" s="144" t="s">
        <v>11</v>
      </c>
      <c r="C48" s="167">
        <v>5988</v>
      </c>
      <c r="D48" s="171">
        <v>796.38</v>
      </c>
      <c r="E48" s="173">
        <v>796.38</v>
      </c>
      <c r="F48" s="173">
        <v>98.4</v>
      </c>
      <c r="G48" s="173">
        <v>697.98</v>
      </c>
      <c r="H48" s="52">
        <v>0</v>
      </c>
    </row>
    <row r="49" spans="2:8" ht="16.5" thickBot="1">
      <c r="B49" s="144" t="s">
        <v>12</v>
      </c>
      <c r="C49" s="167">
        <v>5988</v>
      </c>
      <c r="D49" s="171">
        <v>796.38</v>
      </c>
      <c r="E49" s="173">
        <v>796.38</v>
      </c>
      <c r="F49" s="173">
        <v>98.4</v>
      </c>
      <c r="G49" s="173">
        <v>697.98</v>
      </c>
      <c r="H49" s="52">
        <v>0</v>
      </c>
    </row>
    <row r="50" spans="2:8" ht="16.5" thickBot="1">
      <c r="B50" s="144" t="s">
        <v>13</v>
      </c>
      <c r="C50" s="167">
        <v>5988</v>
      </c>
      <c r="D50" s="171">
        <v>796.38</v>
      </c>
      <c r="E50" s="173">
        <v>796.38</v>
      </c>
      <c r="F50" s="173">
        <v>98.4</v>
      </c>
      <c r="G50" s="173">
        <v>697.98</v>
      </c>
      <c r="H50" s="52">
        <v>0</v>
      </c>
    </row>
    <row r="51" spans="2:8" ht="16.5" thickBot="1">
      <c r="B51" s="144" t="s">
        <v>14</v>
      </c>
      <c r="C51" s="167">
        <v>5988</v>
      </c>
      <c r="D51" s="171">
        <v>796.38</v>
      </c>
      <c r="E51" s="173">
        <v>796.38</v>
      </c>
      <c r="F51" s="173">
        <v>98.4</v>
      </c>
      <c r="G51" s="173">
        <v>697.98</v>
      </c>
      <c r="H51" s="52">
        <v>0</v>
      </c>
    </row>
    <row r="52" spans="2:8" ht="16.5" thickBot="1">
      <c r="B52" s="144" t="s">
        <v>15</v>
      </c>
      <c r="C52" s="167">
        <v>6137.7</v>
      </c>
      <c r="D52" s="171">
        <v>816.33</v>
      </c>
      <c r="E52" s="173">
        <v>816.33</v>
      </c>
      <c r="F52" s="173">
        <v>98.4</v>
      </c>
      <c r="G52" s="173">
        <v>717.93</v>
      </c>
      <c r="H52" s="52">
        <v>0</v>
      </c>
    </row>
    <row r="53" spans="2:8" ht="16.5" thickBot="1">
      <c r="B53" s="144" t="s">
        <v>295</v>
      </c>
      <c r="C53" s="167">
        <v>6137.7</v>
      </c>
      <c r="D53" s="171">
        <v>816.33</v>
      </c>
      <c r="E53" s="173">
        <v>816.33</v>
      </c>
      <c r="F53" s="52">
        <v>0</v>
      </c>
      <c r="G53" s="173">
        <v>816.33</v>
      </c>
      <c r="H53" s="52">
        <v>0</v>
      </c>
    </row>
    <row r="54" spans="2:8" ht="15.75">
      <c r="B54" s="145" t="s">
        <v>35</v>
      </c>
      <c r="C54" s="51">
        <f aca="true" t="shared" si="0" ref="C54:H54">SUM(C41:C53)</f>
        <v>78143.4</v>
      </c>
      <c r="D54" s="51">
        <f t="shared" si="0"/>
        <v>10392.98</v>
      </c>
      <c r="E54" s="51">
        <f t="shared" si="0"/>
        <v>10392.98</v>
      </c>
      <c r="F54" s="51">
        <f t="shared" si="0"/>
        <v>1340.44</v>
      </c>
      <c r="G54" s="51">
        <f t="shared" si="0"/>
        <v>9052.539999999999</v>
      </c>
      <c r="H54" s="51">
        <f t="shared" si="0"/>
        <v>0</v>
      </c>
    </row>
    <row r="59" spans="2:7" ht="12.75">
      <c r="B59" s="200" t="s">
        <v>564</v>
      </c>
      <c r="C59" s="200"/>
      <c r="D59" s="200"/>
      <c r="E59" s="200"/>
      <c r="F59" s="200"/>
      <c r="G59" s="200"/>
    </row>
    <row r="60" spans="2:7" ht="12.75">
      <c r="B60" s="201" t="s">
        <v>1117</v>
      </c>
      <c r="C60" s="200"/>
      <c r="D60" s="200"/>
      <c r="E60" s="200"/>
      <c r="F60" s="200"/>
      <c r="G60" s="200"/>
    </row>
    <row r="61" spans="2:7" ht="12.75">
      <c r="B61" s="200"/>
      <c r="C61" s="200"/>
      <c r="D61" s="200"/>
      <c r="E61" s="200"/>
      <c r="F61" s="200"/>
      <c r="G61" s="200"/>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3.5" thickBot="1">
      <c r="B64" s="113"/>
      <c r="C64" s="111" t="s">
        <v>514</v>
      </c>
      <c r="D64" s="111"/>
      <c r="E64" s="112"/>
      <c r="F64" s="111" t="s">
        <v>515</v>
      </c>
      <c r="G64" s="111" t="s">
        <v>516</v>
      </c>
    </row>
    <row r="65" spans="2:7" ht="16.5" thickBot="1">
      <c r="B65" s="144" t="s">
        <v>4</v>
      </c>
      <c r="C65" s="174">
        <v>5988</v>
      </c>
      <c r="D65" s="172">
        <v>538.92</v>
      </c>
      <c r="E65" s="172">
        <v>538.92</v>
      </c>
      <c r="F65" s="172">
        <v>538.92</v>
      </c>
      <c r="G65" s="52">
        <v>0</v>
      </c>
    </row>
    <row r="66" spans="2:7" ht="16.5" thickBot="1">
      <c r="B66" s="144" t="s">
        <v>5</v>
      </c>
      <c r="C66" s="175">
        <v>5988</v>
      </c>
      <c r="D66" s="173">
        <v>538.92</v>
      </c>
      <c r="E66" s="173">
        <v>538.92</v>
      </c>
      <c r="F66" s="173">
        <v>538.92</v>
      </c>
      <c r="G66" s="52">
        <v>0</v>
      </c>
    </row>
    <row r="67" spans="2:7" ht="16.5" thickBot="1">
      <c r="B67" s="144" t="s">
        <v>6</v>
      </c>
      <c r="C67" s="175">
        <v>5988</v>
      </c>
      <c r="D67" s="173">
        <v>538.92</v>
      </c>
      <c r="E67" s="173">
        <v>538.92</v>
      </c>
      <c r="F67" s="173">
        <v>538.92</v>
      </c>
      <c r="G67" s="52">
        <v>0</v>
      </c>
    </row>
    <row r="68" spans="2:7" ht="16.5" thickBot="1">
      <c r="B68" s="144" t="s">
        <v>7</v>
      </c>
      <c r="C68" s="175">
        <v>5988</v>
      </c>
      <c r="D68" s="173">
        <v>538.92</v>
      </c>
      <c r="E68" s="173">
        <v>538.92</v>
      </c>
      <c r="F68" s="173">
        <v>538.92</v>
      </c>
      <c r="G68" s="52">
        <v>0</v>
      </c>
    </row>
    <row r="69" spans="2:7" ht="16.5" thickBot="1">
      <c r="B69" s="144" t="s">
        <v>8</v>
      </c>
      <c r="C69" s="175">
        <v>5988</v>
      </c>
      <c r="D69" s="173">
        <v>538.92</v>
      </c>
      <c r="E69" s="173">
        <v>538.92</v>
      </c>
      <c r="F69" s="173">
        <v>538.92</v>
      </c>
      <c r="G69" s="52">
        <v>0</v>
      </c>
    </row>
    <row r="70" spans="2:7" ht="16.5" thickBot="1">
      <c r="B70" s="144" t="s">
        <v>9</v>
      </c>
      <c r="C70" s="175">
        <v>5988</v>
      </c>
      <c r="D70" s="173">
        <v>538.92</v>
      </c>
      <c r="E70" s="173">
        <v>538.92</v>
      </c>
      <c r="F70" s="173">
        <v>538.92</v>
      </c>
      <c r="G70" s="52">
        <v>0</v>
      </c>
    </row>
    <row r="71" spans="2:7" ht="16.5" thickBot="1">
      <c r="B71" s="144" t="s">
        <v>10</v>
      </c>
      <c r="C71" s="175">
        <v>5988</v>
      </c>
      <c r="D71" s="173">
        <v>538.92</v>
      </c>
      <c r="E71" s="173">
        <v>538.92</v>
      </c>
      <c r="F71" s="173">
        <v>538.92</v>
      </c>
      <c r="G71" s="52">
        <v>0</v>
      </c>
    </row>
    <row r="72" spans="2:7" ht="16.5" thickBot="1">
      <c r="B72" s="144" t="s">
        <v>11</v>
      </c>
      <c r="C72" s="175">
        <v>5988</v>
      </c>
      <c r="D72" s="173">
        <v>538.92</v>
      </c>
      <c r="E72" s="173">
        <v>538.92</v>
      </c>
      <c r="F72" s="173">
        <v>538.92</v>
      </c>
      <c r="G72" s="52">
        <v>0</v>
      </c>
    </row>
    <row r="73" spans="2:7" ht="16.5" thickBot="1">
      <c r="B73" s="144" t="s">
        <v>12</v>
      </c>
      <c r="C73" s="175">
        <v>5988</v>
      </c>
      <c r="D73" s="173">
        <v>538.92</v>
      </c>
      <c r="E73" s="173">
        <v>538.92</v>
      </c>
      <c r="F73" s="173">
        <v>538.92</v>
      </c>
      <c r="G73" s="52">
        <v>0</v>
      </c>
    </row>
    <row r="74" spans="2:7" ht="16.5" thickBot="1">
      <c r="B74" s="144" t="s">
        <v>13</v>
      </c>
      <c r="C74" s="175">
        <v>5988</v>
      </c>
      <c r="D74" s="173">
        <v>538.92</v>
      </c>
      <c r="E74" s="173">
        <v>538.92</v>
      </c>
      <c r="F74" s="173">
        <v>538.92</v>
      </c>
      <c r="G74" s="52">
        <v>0</v>
      </c>
    </row>
    <row r="75" spans="2:7" ht="16.5" thickBot="1">
      <c r="B75" s="144" t="s">
        <v>14</v>
      </c>
      <c r="C75" s="175">
        <v>5988</v>
      </c>
      <c r="D75" s="173">
        <v>538.92</v>
      </c>
      <c r="E75" s="173">
        <v>538.92</v>
      </c>
      <c r="F75" s="173">
        <v>538.92</v>
      </c>
      <c r="G75" s="52">
        <v>0</v>
      </c>
    </row>
    <row r="76" spans="2:7" ht="16.5" thickBot="1">
      <c r="B76" s="144" t="s">
        <v>15</v>
      </c>
      <c r="C76" s="175">
        <v>6137.7</v>
      </c>
      <c r="D76" s="173">
        <v>552.39</v>
      </c>
      <c r="E76" s="173">
        <v>552.39</v>
      </c>
      <c r="F76" s="173">
        <v>552.39</v>
      </c>
      <c r="G76" s="52">
        <v>0</v>
      </c>
    </row>
    <row r="77" spans="2:7" ht="16.5" thickBot="1">
      <c r="B77" s="144" t="s">
        <v>295</v>
      </c>
      <c r="C77" s="176">
        <v>6137.7</v>
      </c>
      <c r="D77" s="173">
        <v>552.39</v>
      </c>
      <c r="E77" s="173">
        <v>552.39</v>
      </c>
      <c r="F77" s="173">
        <v>552.39</v>
      </c>
      <c r="G77" s="52">
        <v>0</v>
      </c>
    </row>
    <row r="78" spans="2:7" ht="15.75">
      <c r="B78" s="145" t="s">
        <v>35</v>
      </c>
      <c r="C78" s="51">
        <f>SUM(C65:C77)</f>
        <v>78143.4</v>
      </c>
      <c r="D78" s="51">
        <f>SUM(D65:D77)</f>
        <v>7032.900000000001</v>
      </c>
      <c r="E78" s="51">
        <f>SUM(E65:E77)</f>
        <v>7032.900000000001</v>
      </c>
      <c r="F78" s="51">
        <f>SUM(F65:F77)</f>
        <v>7032.900000000001</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G54 C30:F30 F53:F54 C54:E54 G65:G78 C78:F78">
    <cfRule type="cellIs" priority="10" dxfId="68" operator="equal" stopIfTrue="1">
      <formula>""</formula>
    </cfRule>
  </conditionalFormatting>
  <conditionalFormatting sqref="G17:G30">
    <cfRule type="cellIs" priority="2" dxfId="68" operator="equal" stopIfTrue="1">
      <formula>""</formula>
    </cfRule>
  </conditionalFormatting>
  <conditionalFormatting sqref="H41:H54">
    <cfRule type="cellIs" priority="1" dxfId="6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H41:H53 G17:G29 F53 G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"&amp;BDValores!E2&amp;" - PRESTAÇÃO DE CONTAS DA CÂMARA MUNICIPAL"</f>
        <v>APLICATIVO DE INFORMAÇÕES MUNICIPAIS ESTRUTURADAS 2019 - PRESTAÇÃO DE CONTAS DA CÂMARA MUNICIPAL</v>
      </c>
      <c r="C2" s="195"/>
      <c r="D2" s="195"/>
      <c r="E2" s="195"/>
      <c r="F2" s="195"/>
      <c r="G2" s="195"/>
    </row>
    <row r="3" spans="2:7" s="135" customFormat="1" ht="18.75" customHeight="1">
      <c r="B3" s="196" t="str">
        <f>IF(SUM!$G$3="","","CÂMARA MUNICIPAL - "&amp;UPPER(SUM!G3))</f>
        <v>CÂMARA MUNICIPAL - SANTA CRUZ</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1114</v>
      </c>
      <c r="C6" s="197"/>
      <c r="D6" s="197"/>
      <c r="E6" s="197"/>
      <c r="F6" s="197"/>
      <c r="G6" s="197"/>
      <c r="J6" s="139"/>
      <c r="K6" s="138"/>
    </row>
    <row r="7" spans="1:11" s="134" customFormat="1" ht="15.75">
      <c r="A7" s="138"/>
      <c r="B7" s="198" t="s">
        <v>1556</v>
      </c>
      <c r="C7" s="198"/>
      <c r="D7" s="198"/>
      <c r="E7" s="198"/>
      <c r="F7" s="198"/>
      <c r="G7" s="198"/>
      <c r="J7" s="139"/>
      <c r="K7" s="138"/>
    </row>
    <row r="8" spans="1:11" s="134" customFormat="1" ht="36" customHeight="1">
      <c r="A8" s="138"/>
      <c r="B8" s="199"/>
      <c r="C8" s="199"/>
      <c r="D8" s="199"/>
      <c r="E8" s="199"/>
      <c r="F8" s="199"/>
      <c r="G8" s="199"/>
      <c r="J8" s="139"/>
      <c r="K8" s="138"/>
    </row>
    <row r="9" spans="1:7" s="141" customFormat="1" ht="15.75">
      <c r="A9" s="140"/>
      <c r="B9" s="200" t="s">
        <v>569</v>
      </c>
      <c r="C9" s="200"/>
      <c r="D9" s="200"/>
      <c r="E9" s="200"/>
      <c r="F9" s="200"/>
      <c r="G9" s="200"/>
    </row>
    <row r="10" spans="1:7" s="141" customFormat="1" ht="15.75">
      <c r="A10" s="140"/>
      <c r="B10" s="201" t="s">
        <v>518</v>
      </c>
      <c r="C10" s="200"/>
      <c r="D10" s="200"/>
      <c r="E10" s="200"/>
      <c r="F10" s="200"/>
      <c r="G10" s="200"/>
    </row>
    <row r="11" spans="1:7" s="141" customFormat="1" ht="15.75">
      <c r="A11" s="140"/>
      <c r="B11" s="200"/>
      <c r="C11" s="200"/>
      <c r="D11" s="200"/>
      <c r="E11" s="200"/>
      <c r="F11" s="200"/>
      <c r="G11" s="200"/>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21900</v>
      </c>
      <c r="D15" s="52">
        <v>2364</v>
      </c>
      <c r="E15" s="52">
        <v>2364</v>
      </c>
      <c r="F15" s="52">
        <v>2364</v>
      </c>
      <c r="G15" s="52"/>
    </row>
    <row r="16" spans="1:7" s="141" customFormat="1" ht="15.75">
      <c r="A16" s="140"/>
      <c r="B16" s="144" t="s">
        <v>5</v>
      </c>
      <c r="C16" s="52">
        <v>25898</v>
      </c>
      <c r="D16" s="52">
        <v>2773.84</v>
      </c>
      <c r="E16" s="52">
        <v>2773.84</v>
      </c>
      <c r="F16" s="52">
        <v>2773.84</v>
      </c>
      <c r="G16" s="52"/>
    </row>
    <row r="17" spans="1:7" s="141" customFormat="1" ht="15.75">
      <c r="A17" s="140"/>
      <c r="B17" s="144" t="s">
        <v>6</v>
      </c>
      <c r="C17" s="52">
        <v>25898</v>
      </c>
      <c r="D17" s="52">
        <v>2773.84</v>
      </c>
      <c r="E17" s="52">
        <v>2773.84</v>
      </c>
      <c r="F17" s="52">
        <v>2773.84</v>
      </c>
      <c r="G17" s="52"/>
    </row>
    <row r="18" spans="1:7" s="141" customFormat="1" ht="15.75">
      <c r="A18" s="140"/>
      <c r="B18" s="144" t="s">
        <v>7</v>
      </c>
      <c r="C18" s="52">
        <v>26896</v>
      </c>
      <c r="D18" s="52">
        <v>2853.68</v>
      </c>
      <c r="E18" s="52">
        <v>2853.68</v>
      </c>
      <c r="F18" s="52">
        <v>2853.68</v>
      </c>
      <c r="G18" s="52"/>
    </row>
    <row r="19" spans="1:7" s="141" customFormat="1" ht="15.75">
      <c r="A19" s="140"/>
      <c r="B19" s="144" t="s">
        <v>8</v>
      </c>
      <c r="C19" s="52">
        <v>26896</v>
      </c>
      <c r="D19" s="52">
        <v>2853.68</v>
      </c>
      <c r="E19" s="52">
        <v>2853.68</v>
      </c>
      <c r="F19" s="52">
        <v>2853.68</v>
      </c>
      <c r="G19" s="52"/>
    </row>
    <row r="20" spans="1:7" s="141" customFormat="1" ht="15.75">
      <c r="A20" s="140"/>
      <c r="B20" s="144" t="s">
        <v>9</v>
      </c>
      <c r="C20" s="52">
        <v>26896</v>
      </c>
      <c r="D20" s="52">
        <v>2853.68</v>
      </c>
      <c r="E20" s="52">
        <v>2853.68</v>
      </c>
      <c r="F20" s="52">
        <v>2853.68</v>
      </c>
      <c r="G20" s="52"/>
    </row>
    <row r="21" spans="1:7" s="141" customFormat="1" ht="15.75">
      <c r="A21" s="140"/>
      <c r="B21" s="144" t="s">
        <v>10</v>
      </c>
      <c r="C21" s="52">
        <v>26898</v>
      </c>
      <c r="D21" s="52">
        <v>2853.68</v>
      </c>
      <c r="E21" s="52">
        <v>2853.68</v>
      </c>
      <c r="F21" s="52">
        <v>2853.68</v>
      </c>
      <c r="G21" s="52"/>
    </row>
    <row r="22" spans="1:7" s="141" customFormat="1" ht="15.75">
      <c r="A22" s="140"/>
      <c r="B22" s="144" t="s">
        <v>11</v>
      </c>
      <c r="C22" s="52">
        <v>26898</v>
      </c>
      <c r="D22" s="52">
        <v>2853.68</v>
      </c>
      <c r="E22" s="52">
        <v>2853.68</v>
      </c>
      <c r="F22" s="52">
        <v>2853.68</v>
      </c>
      <c r="G22" s="52"/>
    </row>
    <row r="23" spans="1:7" s="141" customFormat="1" ht="15.75">
      <c r="A23" s="140"/>
      <c r="B23" s="144" t="s">
        <v>12</v>
      </c>
      <c r="C23" s="52">
        <v>26898</v>
      </c>
      <c r="D23" s="52">
        <v>2853.68</v>
      </c>
      <c r="E23" s="52">
        <v>2853.68</v>
      </c>
      <c r="F23" s="52">
        <v>2853.68</v>
      </c>
      <c r="G23" s="52"/>
    </row>
    <row r="24" spans="1:7" s="141" customFormat="1" ht="15.75">
      <c r="A24" s="140"/>
      <c r="B24" s="144" t="s">
        <v>13</v>
      </c>
      <c r="C24" s="52">
        <v>26898</v>
      </c>
      <c r="D24" s="52">
        <v>2853.68</v>
      </c>
      <c r="E24" s="52">
        <v>2853.68</v>
      </c>
      <c r="F24" s="52">
        <v>2853.68</v>
      </c>
      <c r="G24" s="52"/>
    </row>
    <row r="25" spans="1:11" s="141" customFormat="1" ht="15.75">
      <c r="A25" s="140"/>
      <c r="B25" s="144" t="s">
        <v>14</v>
      </c>
      <c r="C25" s="52">
        <v>23896</v>
      </c>
      <c r="D25" s="52">
        <v>2523.68</v>
      </c>
      <c r="E25" s="52">
        <v>2523.68</v>
      </c>
      <c r="F25" s="52">
        <v>2523.68</v>
      </c>
      <c r="G25" s="52"/>
      <c r="H25" s="140"/>
      <c r="I25" s="140"/>
      <c r="J25" s="140"/>
      <c r="K25" s="140"/>
    </row>
    <row r="26" spans="2:7" ht="15.75">
      <c r="B26" s="144" t="s">
        <v>15</v>
      </c>
      <c r="C26" s="52">
        <v>23896</v>
      </c>
      <c r="D26" s="52">
        <v>2523.68</v>
      </c>
      <c r="E26" s="52">
        <v>2523.68</v>
      </c>
      <c r="F26" s="52">
        <v>2523.68</v>
      </c>
      <c r="G26" s="52"/>
    </row>
    <row r="27" spans="2:7" ht="15.75">
      <c r="B27" s="144" t="s">
        <v>295</v>
      </c>
      <c r="C27" s="52">
        <v>8330.12</v>
      </c>
      <c r="D27" s="52">
        <v>756.4</v>
      </c>
      <c r="E27" s="52">
        <v>756.4</v>
      </c>
      <c r="F27" s="52">
        <v>756.4</v>
      </c>
      <c r="G27" s="52"/>
    </row>
    <row r="28" spans="2:7" ht="15.75">
      <c r="B28" s="145" t="s">
        <v>35</v>
      </c>
      <c r="C28" s="51">
        <f>SUM(C15:C27)</f>
        <v>318098.12</v>
      </c>
      <c r="D28" s="51">
        <f>SUM(D15:D27)</f>
        <v>33691.200000000004</v>
      </c>
      <c r="E28" s="51">
        <f>SUM(E15:E27)</f>
        <v>33691.200000000004</v>
      </c>
      <c r="F28" s="51">
        <f>SUM(F15:F27)</f>
        <v>33691.200000000004</v>
      </c>
      <c r="G28" s="51">
        <f>SUM(G15:G27)</f>
        <v>0</v>
      </c>
    </row>
    <row r="32" spans="2:7" ht="12.75">
      <c r="B32" s="200" t="s">
        <v>570</v>
      </c>
      <c r="C32" s="200"/>
      <c r="D32" s="200"/>
      <c r="E32" s="200"/>
      <c r="F32" s="200"/>
      <c r="G32" s="200"/>
    </row>
    <row r="33" spans="2:7" ht="12.75">
      <c r="B33" s="201" t="s">
        <v>571</v>
      </c>
      <c r="C33" s="200"/>
      <c r="D33" s="200"/>
      <c r="E33" s="200"/>
      <c r="F33" s="200"/>
      <c r="G33" s="200"/>
    </row>
    <row r="34" spans="2:7" ht="12.75">
      <c r="B34" s="200"/>
      <c r="C34" s="200"/>
      <c r="D34" s="200"/>
      <c r="E34" s="200"/>
      <c r="F34" s="200"/>
      <c r="G34" s="200"/>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21900</v>
      </c>
      <c r="D38" s="52">
        <v>4599</v>
      </c>
      <c r="E38" s="52">
        <v>4599</v>
      </c>
      <c r="F38" s="52"/>
      <c r="G38" s="52">
        <v>4599</v>
      </c>
      <c r="H38" s="52"/>
    </row>
    <row r="39" spans="2:8" ht="15.75">
      <c r="B39" s="144" t="s">
        <v>5</v>
      </c>
      <c r="C39" s="52">
        <v>25898</v>
      </c>
      <c r="D39" s="52">
        <v>5438.58</v>
      </c>
      <c r="E39" s="52">
        <v>5438.58</v>
      </c>
      <c r="F39" s="52"/>
      <c r="G39" s="52">
        <v>5438.58</v>
      </c>
      <c r="H39" s="52"/>
    </row>
    <row r="40" spans="2:8" ht="15.75">
      <c r="B40" s="144" t="s">
        <v>6</v>
      </c>
      <c r="C40" s="52">
        <v>25898</v>
      </c>
      <c r="D40" s="52">
        <v>5438.58</v>
      </c>
      <c r="E40" s="52">
        <v>5438.58</v>
      </c>
      <c r="F40" s="52"/>
      <c r="G40" s="52">
        <v>5438.58</v>
      </c>
      <c r="H40" s="52"/>
    </row>
    <row r="41" spans="2:8" ht="15.75">
      <c r="B41" s="144" t="s">
        <v>7</v>
      </c>
      <c r="C41" s="52">
        <v>26896</v>
      </c>
      <c r="D41" s="52">
        <v>5648.16</v>
      </c>
      <c r="E41" s="52">
        <v>5648.16</v>
      </c>
      <c r="F41" s="52"/>
      <c r="G41" s="52">
        <v>5648.16</v>
      </c>
      <c r="H41" s="52"/>
    </row>
    <row r="42" spans="2:8" ht="15.75">
      <c r="B42" s="144" t="s">
        <v>8</v>
      </c>
      <c r="C42" s="52">
        <v>26896</v>
      </c>
      <c r="D42" s="52">
        <v>5648.16</v>
      </c>
      <c r="E42" s="52">
        <v>5648.16</v>
      </c>
      <c r="F42" s="52"/>
      <c r="G42" s="52">
        <v>5648.16</v>
      </c>
      <c r="H42" s="52"/>
    </row>
    <row r="43" spans="2:8" ht="15.75">
      <c r="B43" s="144" t="s">
        <v>9</v>
      </c>
      <c r="C43" s="52">
        <v>26896</v>
      </c>
      <c r="D43" s="52">
        <v>5648.16</v>
      </c>
      <c r="E43" s="52">
        <v>5648.16</v>
      </c>
      <c r="F43" s="52"/>
      <c r="G43" s="52">
        <v>5648.16</v>
      </c>
      <c r="H43" s="52"/>
    </row>
    <row r="44" spans="2:8" ht="15.75">
      <c r="B44" s="144" t="s">
        <v>10</v>
      </c>
      <c r="C44" s="52">
        <v>26898</v>
      </c>
      <c r="D44" s="52">
        <v>5648.16</v>
      </c>
      <c r="E44" s="52">
        <v>5648.16</v>
      </c>
      <c r="F44" s="52"/>
      <c r="G44" s="52">
        <v>5648.16</v>
      </c>
      <c r="H44" s="52"/>
    </row>
    <row r="45" spans="2:8" ht="15.75">
      <c r="B45" s="144" t="s">
        <v>11</v>
      </c>
      <c r="C45" s="52">
        <v>26898</v>
      </c>
      <c r="D45" s="52">
        <v>5648.16</v>
      </c>
      <c r="E45" s="52">
        <v>5648.16</v>
      </c>
      <c r="F45" s="52"/>
      <c r="G45" s="52">
        <v>5648.16</v>
      </c>
      <c r="H45" s="52"/>
    </row>
    <row r="46" spans="2:8" ht="15.75">
      <c r="B46" s="144" t="s">
        <v>12</v>
      </c>
      <c r="C46" s="52">
        <v>26898</v>
      </c>
      <c r="D46" s="52">
        <v>5648.16</v>
      </c>
      <c r="E46" s="52">
        <v>5648.16</v>
      </c>
      <c r="F46" s="52"/>
      <c r="G46" s="52">
        <v>5648.16</v>
      </c>
      <c r="H46" s="52"/>
    </row>
    <row r="47" spans="2:8" ht="15.75">
      <c r="B47" s="144" t="s">
        <v>13</v>
      </c>
      <c r="C47" s="52">
        <v>26898</v>
      </c>
      <c r="D47" s="52">
        <v>5648.16</v>
      </c>
      <c r="E47" s="52">
        <v>5648.16</v>
      </c>
      <c r="F47" s="52"/>
      <c r="G47" s="52">
        <v>5648.16</v>
      </c>
      <c r="H47" s="52"/>
    </row>
    <row r="48" spans="2:8" ht="15.75">
      <c r="B48" s="144" t="s">
        <v>14</v>
      </c>
      <c r="C48" s="52">
        <v>23896</v>
      </c>
      <c r="D48" s="52">
        <v>5018.16</v>
      </c>
      <c r="E48" s="52">
        <v>5018.16</v>
      </c>
      <c r="F48" s="52"/>
      <c r="G48" s="52">
        <v>5018.16</v>
      </c>
      <c r="H48" s="52"/>
    </row>
    <row r="49" spans="2:8" ht="15.75">
      <c r="B49" s="144" t="s">
        <v>15</v>
      </c>
      <c r="C49" s="52">
        <v>23896</v>
      </c>
      <c r="D49" s="52">
        <v>5018.16</v>
      </c>
      <c r="E49" s="52">
        <v>5018.16</v>
      </c>
      <c r="F49" s="52"/>
      <c r="G49" s="52">
        <v>5018.16</v>
      </c>
      <c r="H49" s="52"/>
    </row>
    <row r="50" spans="2:8" ht="15.75">
      <c r="B50" s="144" t="s">
        <v>295</v>
      </c>
      <c r="C50" s="52">
        <v>8330.12</v>
      </c>
      <c r="D50" s="52">
        <v>1749.32</v>
      </c>
      <c r="E50" s="52">
        <v>1749.32</v>
      </c>
      <c r="F50" s="52"/>
      <c r="G50" s="52">
        <v>1749.32</v>
      </c>
      <c r="H50" s="52"/>
    </row>
    <row r="51" spans="2:8" ht="15.75">
      <c r="B51" s="145" t="s">
        <v>35</v>
      </c>
      <c r="C51" s="51">
        <f aca="true" t="shared" si="0" ref="C51:H51">SUM(C38:C50)</f>
        <v>318098.12</v>
      </c>
      <c r="D51" s="51">
        <f t="shared" si="0"/>
        <v>66798.92000000003</v>
      </c>
      <c r="E51" s="51">
        <f t="shared" si="0"/>
        <v>66798.92000000003</v>
      </c>
      <c r="F51" s="51">
        <f t="shared" si="0"/>
        <v>0</v>
      </c>
      <c r="G51" s="51">
        <f t="shared" si="0"/>
        <v>66798.92000000003</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68" operator="equal" stopIfTrue="1">
      <formula>""</formula>
    </cfRule>
  </conditionalFormatting>
  <conditionalFormatting sqref="C15:G27">
    <cfRule type="cellIs" priority="11" dxfId="68" operator="equal" stopIfTrue="1">
      <formula>""</formula>
    </cfRule>
  </conditionalFormatting>
  <conditionalFormatting sqref="C15:G27">
    <cfRule type="cellIs" priority="10" dxfId="68" operator="equal" stopIfTrue="1">
      <formula>""</formula>
    </cfRule>
  </conditionalFormatting>
  <conditionalFormatting sqref="C38:G50">
    <cfRule type="cellIs" priority="9" dxfId="68" operator="equal" stopIfTrue="1">
      <formula>""</formula>
    </cfRule>
  </conditionalFormatting>
  <conditionalFormatting sqref="F15:G28">
    <cfRule type="cellIs" priority="8" dxfId="68" operator="equal" stopIfTrue="1">
      <formula>""</formula>
    </cfRule>
  </conditionalFormatting>
  <conditionalFormatting sqref="F15:G27">
    <cfRule type="cellIs" priority="7" dxfId="68" operator="equal" stopIfTrue="1">
      <formula>""</formula>
    </cfRule>
  </conditionalFormatting>
  <conditionalFormatting sqref="F15:G27">
    <cfRule type="cellIs" priority="6" dxfId="68" operator="equal" stopIfTrue="1">
      <formula>""</formula>
    </cfRule>
  </conditionalFormatting>
  <conditionalFormatting sqref="G38:H51">
    <cfRule type="cellIs" priority="5" dxfId="68" operator="equal" stopIfTrue="1">
      <formula>""</formula>
    </cfRule>
  </conditionalFormatting>
  <conditionalFormatting sqref="G38:H50">
    <cfRule type="cellIs" priority="4" dxfId="68" operator="equal" stopIfTrue="1">
      <formula>""</formula>
    </cfRule>
  </conditionalFormatting>
  <conditionalFormatting sqref="G38:H50">
    <cfRule type="cellIs" priority="3" dxfId="68" operator="equal" stopIfTrue="1">
      <formula>""</formula>
    </cfRule>
  </conditionalFormatting>
  <conditionalFormatting sqref="C38:C50">
    <cfRule type="cellIs" priority="2" dxfId="68" operator="equal" stopIfTrue="1">
      <formula>""</formula>
    </cfRule>
  </conditionalFormatting>
  <conditionalFormatting sqref="C38:C50">
    <cfRule type="cellIs" priority="1" dxfId="6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2" sqref="D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5" t="str">
        <f>"APLICATIVO DE INFORMAÇÕES MUNICIPAIS ESTRUTURADAS "&amp;BDValores!E2&amp;" - PRESTAÇÃO DE CONTAS DA CÂMARA MUNICIPAL"</f>
        <v>APLICATIVO DE INFORMAÇÕES MUNICIPAIS ESTRUTURADAS 2019 - PRESTAÇÃO DE CONTAS DA CÂMARA MUNICIPAL</v>
      </c>
      <c r="C2" s="195"/>
      <c r="D2" s="195"/>
      <c r="E2" s="195"/>
      <c r="F2" s="195"/>
      <c r="G2" s="195"/>
      <c r="H2" s="195"/>
      <c r="I2" s="195"/>
      <c r="J2" s="195"/>
    </row>
    <row r="3" spans="2:10" s="135" customFormat="1" ht="12.75">
      <c r="B3" s="202" t="str">
        <f>IF(SUM!$G$3="","","CÂMARA MUNICIPAL - "&amp;UPPER(SUM!G3))</f>
        <v>CÂMARA MUNICIPAL - SANTA CRUZ</v>
      </c>
      <c r="C3" s="202"/>
      <c r="D3" s="202"/>
      <c r="E3" s="202"/>
      <c r="F3" s="202"/>
      <c r="G3" s="202"/>
      <c r="H3" s="202"/>
      <c r="I3" s="202"/>
      <c r="J3" s="202"/>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3" t="s">
        <v>1551</v>
      </c>
      <c r="C6" s="203"/>
      <c r="D6" s="203"/>
      <c r="E6" s="203"/>
      <c r="F6" s="203"/>
      <c r="G6" s="203"/>
      <c r="H6" s="203"/>
      <c r="I6" s="203"/>
      <c r="J6" s="203"/>
      <c r="K6" s="138"/>
    </row>
    <row r="7" spans="1:11" s="134" customFormat="1" ht="15.75">
      <c r="A7" s="138"/>
      <c r="C7" s="155"/>
      <c r="D7" s="155"/>
      <c r="E7" s="155"/>
      <c r="H7" s="139"/>
      <c r="I7" s="139"/>
      <c r="J7" s="139"/>
      <c r="K7" s="138"/>
    </row>
    <row r="8" spans="1:11" s="134" customFormat="1" ht="15.75">
      <c r="A8" s="138"/>
      <c r="B8" s="204" t="s">
        <v>1443</v>
      </c>
      <c r="C8" s="204"/>
      <c r="D8" s="204"/>
      <c r="E8" s="204"/>
      <c r="G8" s="204" t="s">
        <v>1444</v>
      </c>
      <c r="H8" s="204"/>
      <c r="I8" s="204"/>
      <c r="J8" s="204"/>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4500</v>
      </c>
      <c r="D12" s="161"/>
      <c r="E12" s="32">
        <f>C12+D12</f>
        <v>4500</v>
      </c>
      <c r="F12" s="159"/>
      <c r="G12" s="160" t="s">
        <v>4</v>
      </c>
      <c r="H12" s="161">
        <v>5988</v>
      </c>
      <c r="I12" s="161"/>
      <c r="J12" s="32">
        <f>H12+I12</f>
        <v>5988</v>
      </c>
    </row>
    <row r="13" spans="1:10" s="140" customFormat="1" ht="15.75">
      <c r="A13" s="158"/>
      <c r="B13" s="160" t="s">
        <v>5</v>
      </c>
      <c r="C13" s="161">
        <v>8498</v>
      </c>
      <c r="D13" s="161"/>
      <c r="E13" s="32">
        <f aca="true" t="shared" si="0" ref="E13:E24">C13+D13</f>
        <v>8498</v>
      </c>
      <c r="F13" s="159">
        <f>IF(C13="",1,0)</f>
        <v>0</v>
      </c>
      <c r="G13" s="160" t="s">
        <v>5</v>
      </c>
      <c r="H13" s="161">
        <v>5988</v>
      </c>
      <c r="I13" s="161"/>
      <c r="J13" s="32">
        <f aca="true" t="shared" si="1" ref="J13:J24">H13+I13</f>
        <v>5988</v>
      </c>
    </row>
    <row r="14" spans="1:10" s="140" customFormat="1" ht="15.75">
      <c r="A14" s="158"/>
      <c r="B14" s="160" t="s">
        <v>6</v>
      </c>
      <c r="C14" s="161">
        <v>8498</v>
      </c>
      <c r="D14" s="161"/>
      <c r="E14" s="32">
        <f t="shared" si="0"/>
        <v>8498</v>
      </c>
      <c r="F14" s="159">
        <f>IF(C14="",1,0)</f>
        <v>0</v>
      </c>
      <c r="G14" s="160" t="s">
        <v>6</v>
      </c>
      <c r="H14" s="161">
        <v>5988</v>
      </c>
      <c r="I14" s="161"/>
      <c r="J14" s="32">
        <f t="shared" si="1"/>
        <v>5988</v>
      </c>
    </row>
    <row r="15" spans="1:10" s="140" customFormat="1" ht="15.75">
      <c r="A15" s="158"/>
      <c r="B15" s="160" t="s">
        <v>7</v>
      </c>
      <c r="C15" s="161">
        <v>9496</v>
      </c>
      <c r="D15" s="161"/>
      <c r="E15" s="32">
        <f t="shared" si="0"/>
        <v>9496</v>
      </c>
      <c r="F15" s="159">
        <f>IF(C15="",1,0)</f>
        <v>0</v>
      </c>
      <c r="G15" s="160" t="s">
        <v>7</v>
      </c>
      <c r="H15" s="161">
        <v>5988</v>
      </c>
      <c r="I15" s="161"/>
      <c r="J15" s="32">
        <f t="shared" si="1"/>
        <v>5988</v>
      </c>
    </row>
    <row r="16" spans="2:10" ht="15.75">
      <c r="B16" s="160" t="s">
        <v>8</v>
      </c>
      <c r="C16" s="161">
        <v>9496</v>
      </c>
      <c r="D16" s="161"/>
      <c r="E16" s="32">
        <f t="shared" si="0"/>
        <v>9496</v>
      </c>
      <c r="G16" s="160" t="s">
        <v>8</v>
      </c>
      <c r="H16" s="161">
        <v>5988</v>
      </c>
      <c r="I16" s="161"/>
      <c r="J16" s="32">
        <f t="shared" si="1"/>
        <v>5988</v>
      </c>
    </row>
    <row r="17" spans="2:10" ht="15.75">
      <c r="B17" s="160" t="s">
        <v>9</v>
      </c>
      <c r="C17" s="161">
        <v>9496</v>
      </c>
      <c r="D17" s="161"/>
      <c r="E17" s="32">
        <f t="shared" si="0"/>
        <v>9496</v>
      </c>
      <c r="G17" s="160" t="s">
        <v>9</v>
      </c>
      <c r="H17" s="161">
        <v>5988</v>
      </c>
      <c r="I17" s="161"/>
      <c r="J17" s="32">
        <f t="shared" si="1"/>
        <v>5988</v>
      </c>
    </row>
    <row r="18" spans="2:10" ht="15.75">
      <c r="B18" s="160" t="s">
        <v>10</v>
      </c>
      <c r="C18" s="161">
        <v>9496</v>
      </c>
      <c r="D18" s="161"/>
      <c r="E18" s="32">
        <f t="shared" si="0"/>
        <v>9496</v>
      </c>
      <c r="G18" s="160" t="s">
        <v>10</v>
      </c>
      <c r="H18" s="161">
        <v>5988</v>
      </c>
      <c r="I18" s="161"/>
      <c r="J18" s="32">
        <f t="shared" si="1"/>
        <v>5988</v>
      </c>
    </row>
    <row r="19" spans="2:10" ht="15.75">
      <c r="B19" s="160" t="s">
        <v>11</v>
      </c>
      <c r="C19" s="161">
        <v>9496</v>
      </c>
      <c r="D19" s="161"/>
      <c r="E19" s="32">
        <f t="shared" si="0"/>
        <v>9496</v>
      </c>
      <c r="G19" s="160" t="s">
        <v>11</v>
      </c>
      <c r="H19" s="161">
        <v>5988</v>
      </c>
      <c r="I19" s="161"/>
      <c r="J19" s="32">
        <f t="shared" si="1"/>
        <v>5988</v>
      </c>
    </row>
    <row r="20" spans="2:10" ht="15.75">
      <c r="B20" s="160" t="s">
        <v>12</v>
      </c>
      <c r="C20" s="161">
        <v>9496</v>
      </c>
      <c r="D20" s="161"/>
      <c r="E20" s="32">
        <f t="shared" si="0"/>
        <v>9496</v>
      </c>
      <c r="G20" s="160" t="s">
        <v>12</v>
      </c>
      <c r="H20" s="161">
        <v>5988</v>
      </c>
      <c r="I20" s="161"/>
      <c r="J20" s="32">
        <f t="shared" si="1"/>
        <v>5988</v>
      </c>
    </row>
    <row r="21" spans="2:10" ht="15.75">
      <c r="B21" s="160" t="s">
        <v>13</v>
      </c>
      <c r="C21" s="161">
        <v>8498</v>
      </c>
      <c r="D21" s="161"/>
      <c r="E21" s="32">
        <f t="shared" si="0"/>
        <v>8498</v>
      </c>
      <c r="G21" s="160" t="s">
        <v>13</v>
      </c>
      <c r="H21" s="161">
        <v>5988</v>
      </c>
      <c r="I21" s="161"/>
      <c r="J21" s="32">
        <f t="shared" si="1"/>
        <v>5988</v>
      </c>
    </row>
    <row r="22" spans="2:10" ht="15.75">
      <c r="B22" s="160" t="s">
        <v>14</v>
      </c>
      <c r="C22" s="161">
        <v>6496</v>
      </c>
      <c r="D22" s="161"/>
      <c r="E22" s="32">
        <f t="shared" si="0"/>
        <v>6496</v>
      </c>
      <c r="G22" s="160" t="s">
        <v>14</v>
      </c>
      <c r="H22" s="161">
        <v>5988</v>
      </c>
      <c r="I22" s="161"/>
      <c r="J22" s="32">
        <f t="shared" si="1"/>
        <v>5988</v>
      </c>
    </row>
    <row r="23" spans="2:10" ht="15.75">
      <c r="B23" s="160" t="s">
        <v>15</v>
      </c>
      <c r="C23" s="161">
        <v>6496</v>
      </c>
      <c r="D23" s="161"/>
      <c r="E23" s="32">
        <f t="shared" si="0"/>
        <v>6496</v>
      </c>
      <c r="G23" s="160" t="s">
        <v>15</v>
      </c>
      <c r="H23" s="161">
        <v>6137.7</v>
      </c>
      <c r="I23" s="161"/>
      <c r="J23" s="32">
        <f t="shared" si="1"/>
        <v>6137.7</v>
      </c>
    </row>
    <row r="24" spans="2:10" ht="15.75">
      <c r="B24" s="160" t="s">
        <v>295</v>
      </c>
      <c r="C24" s="161">
        <v>8330.12</v>
      </c>
      <c r="D24" s="161"/>
      <c r="E24" s="32">
        <f t="shared" si="0"/>
        <v>8330.12</v>
      </c>
      <c r="G24" s="160" t="s">
        <v>295</v>
      </c>
      <c r="H24" s="161">
        <v>6137.7</v>
      </c>
      <c r="I24" s="161"/>
      <c r="J24" s="32">
        <f t="shared" si="1"/>
        <v>6137.7</v>
      </c>
    </row>
    <row r="25" spans="2:10" ht="15.75">
      <c r="B25" s="163" t="s">
        <v>35</v>
      </c>
      <c r="C25" s="30">
        <f>SUM(C12:C24)</f>
        <v>108292.12</v>
      </c>
      <c r="D25" s="30">
        <f>SUM(D12:D24)</f>
        <v>0</v>
      </c>
      <c r="E25" s="30">
        <f>SUM(E12:E24)</f>
        <v>108292.12</v>
      </c>
      <c r="G25" s="163" t="s">
        <v>35</v>
      </c>
      <c r="H25" s="30">
        <f>SUM(H12:H24)</f>
        <v>78143.4</v>
      </c>
      <c r="I25" s="30">
        <f>SUM(I12:I24)</f>
        <v>0</v>
      </c>
      <c r="J25" s="30">
        <f>SUM(J12:J24)</f>
        <v>78143.4</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8" operator="equal" stopIfTrue="1">
      <formula>""</formula>
    </cfRule>
  </conditionalFormatting>
  <conditionalFormatting sqref="H11:J11">
    <cfRule type="expression" priority="6" dxfId="65" stopIfTrue="1">
      <formula>$G31&lt;&gt;$L31</formula>
    </cfRule>
  </conditionalFormatting>
  <conditionalFormatting sqref="H12:J25">
    <cfRule type="cellIs" priority="5" dxfId="68" operator="equal" stopIfTrue="1">
      <formula>""</formula>
    </cfRule>
  </conditionalFormatting>
  <conditionalFormatting sqref="C11:E11">
    <cfRule type="expression" priority="4" dxfId="65" stopIfTrue="1">
      <formula>#REF!&lt;&gt;$L11</formula>
    </cfRule>
  </conditionalFormatting>
  <conditionalFormatting sqref="I25:J25">
    <cfRule type="cellIs" priority="3" dxfId="68" operator="equal" stopIfTrue="1">
      <formula>""</formula>
    </cfRule>
  </conditionalFormatting>
  <conditionalFormatting sqref="H25:J25">
    <cfRule type="cellIs" priority="2" dxfId="68" operator="equal" stopIfTrue="1">
      <formula>""</formula>
    </cfRule>
  </conditionalFormatting>
  <conditionalFormatting sqref="J12:J24">
    <cfRule type="cellIs" priority="1" dxfId="6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P173</v>
      </c>
      <c r="C5" s="74">
        <v>106</v>
      </c>
      <c r="D5" s="71" t="s">
        <v>1013</v>
      </c>
      <c r="E5" s="74">
        <f>$E$2</f>
        <v>2019</v>
      </c>
      <c r="F5" s="70" t="s">
        <v>575</v>
      </c>
      <c r="G5" s="75" t="s">
        <v>221</v>
      </c>
      <c r="H5" s="72" t="s">
        <v>633</v>
      </c>
      <c r="I5" s="146">
        <f>'07'!D10</f>
        <v>995968.84</v>
      </c>
      <c r="J5" s="70" t="s">
        <v>4998</v>
      </c>
      <c r="K5" s="70" t="str">
        <f>INDEX(PA_EXTRACAOITEM!D:D,MATCH(F5,PA_EXTRACAOITEM!B:B,0),0)</f>
        <v>DESPESA BRUTA COM PESSOAL</v>
      </c>
    </row>
    <row r="6" spans="2:11" ht="15">
      <c r="B6" s="75" t="str">
        <f>INDEX(SUM!D:D,MATCH(SUM!$F$3,SUM!B:B,0),0)</f>
        <v>P173</v>
      </c>
      <c r="C6" s="74">
        <v>106</v>
      </c>
      <c r="D6" s="71" t="s">
        <v>1013</v>
      </c>
      <c r="E6" s="74">
        <f aca="true" t="shared" si="0" ref="E6:E69">$E$2</f>
        <v>2019</v>
      </c>
      <c r="F6" s="70" t="s">
        <v>576</v>
      </c>
      <c r="G6" s="75" t="s">
        <v>222</v>
      </c>
      <c r="H6" s="72" t="s">
        <v>634</v>
      </c>
      <c r="I6" s="146">
        <f>'07'!D11</f>
        <v>995968.84</v>
      </c>
      <c r="J6" s="70" t="s">
        <v>4998</v>
      </c>
      <c r="K6" s="70" t="str">
        <f>INDEX(PA_EXTRACAOITEM!D:D,MATCH(F6,PA_EXTRACAOITEM!B:B,0),0)</f>
        <v>Ativo</v>
      </c>
    </row>
    <row r="7" spans="2:11" ht="15">
      <c r="B7" s="75" t="str">
        <f>INDEX(SUM!D:D,MATCH(SUM!$F$3,SUM!B:B,0),0)</f>
        <v>P173</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P173</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P173</v>
      </c>
      <c r="C9" s="74">
        <v>106</v>
      </c>
      <c r="D9" s="71" t="s">
        <v>1013</v>
      </c>
      <c r="E9" s="74">
        <f t="shared" si="0"/>
        <v>2019</v>
      </c>
      <c r="F9" s="70" t="s">
        <v>579</v>
      </c>
      <c r="G9" s="75" t="s">
        <v>225</v>
      </c>
      <c r="H9" s="72" t="s">
        <v>637</v>
      </c>
      <c r="I9" s="146">
        <f>'07'!D14</f>
        <v>916440.36</v>
      </c>
      <c r="J9" s="70" t="s">
        <v>4998</v>
      </c>
      <c r="K9" s="70" t="str">
        <f>INDEX(PA_EXTRACAOITEM!D:D,MATCH(F9,PA_EXTRACAOITEM!B:B,0),0)</f>
        <v>Vencimento e Vantagens Fixas - Pessoal Civil</v>
      </c>
    </row>
    <row r="10" spans="2:11" ht="15">
      <c r="B10" s="75" t="str">
        <f>INDEX(SUM!D:D,MATCH(SUM!$F$3,SUM!B:B,0),0)</f>
        <v>P173</v>
      </c>
      <c r="C10" s="74">
        <v>106</v>
      </c>
      <c r="D10" s="71" t="s">
        <v>1013</v>
      </c>
      <c r="E10" s="74">
        <f t="shared" si="0"/>
        <v>2019</v>
      </c>
      <c r="F10" s="70" t="s">
        <v>580</v>
      </c>
      <c r="G10" s="75" t="s">
        <v>226</v>
      </c>
      <c r="H10" s="72" t="s">
        <v>638</v>
      </c>
      <c r="I10" s="146">
        <f>'07'!D15</f>
        <v>79528.48</v>
      </c>
      <c r="J10" s="70" t="s">
        <v>4998</v>
      </c>
      <c r="K10" s="70" t="str">
        <f>INDEX(PA_EXTRACAOITEM!D:D,MATCH(F10,PA_EXTRACAOITEM!B:B,0),0)</f>
        <v>Obrigações Patronais contabilizadas para o RGPS e RPPS - Fundo ou Instituto</v>
      </c>
    </row>
    <row r="11" spans="2:11" ht="15">
      <c r="B11" s="75" t="str">
        <f>INDEX(SUM!D:D,MATCH(SUM!$F$3,SUM!B:B,0),0)</f>
        <v>P173</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P173</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P173</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P173</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P173</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P173</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P173</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P173</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P173</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P173</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P173</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P173</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P173</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P173</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P173</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P173</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P173</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P173</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P173</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P173</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P173</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P173</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P173</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P173</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P173</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P173</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P173</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P173</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P173</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P173</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P173</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P173</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P173</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P173</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P173</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P173</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P173</v>
      </c>
      <c r="C47" s="74">
        <v>106</v>
      </c>
      <c r="D47" s="71" t="s">
        <v>1013</v>
      </c>
      <c r="E47" s="74">
        <f t="shared" si="0"/>
        <v>2019</v>
      </c>
      <c r="F47" s="70" t="s">
        <v>616</v>
      </c>
      <c r="G47" s="75" t="s">
        <v>257</v>
      </c>
      <c r="H47" s="72" t="s">
        <v>665</v>
      </c>
      <c r="I47" s="146">
        <f>'07'!D52</f>
        <v>995968.84</v>
      </c>
      <c r="J47" s="70" t="s">
        <v>4998</v>
      </c>
      <c r="K47" s="70" t="str">
        <f>INDEX(PA_EXTRACAOITEM!D:D,MATCH(F47,PA_EXTRACAOITEM!B:B,0),0)</f>
        <v>TOTAL (01-02)</v>
      </c>
    </row>
    <row r="48" spans="2:11" ht="15">
      <c r="B48" s="75" t="str">
        <f>INDEX(SUM!D:D,MATCH(SUM!$F$3,SUM!B:B,0),0)</f>
        <v>P173</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P173</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P173</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P173</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P173</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P173</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P173</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P173</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P173</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P173</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P173</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P173</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P173</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P173</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P173</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P173</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P173</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P173</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P173</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P173</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P173</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P173</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P173</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P173</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P173</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P173</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P173</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P173</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P173</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P173</v>
      </c>
      <c r="C77" s="74">
        <v>115</v>
      </c>
      <c r="D77" s="71" t="s">
        <v>1014</v>
      </c>
      <c r="E77" s="74">
        <f t="shared" si="1"/>
        <v>2019</v>
      </c>
      <c r="F77" s="70" t="s">
        <v>724</v>
      </c>
      <c r="G77" s="150" t="str">
        <f>'03'!B10</f>
        <v>01</v>
      </c>
      <c r="H77" s="75" t="s">
        <v>1018</v>
      </c>
      <c r="I77" s="76">
        <f>'03'!H10</f>
        <v>6012.7</v>
      </c>
      <c r="J77" s="70" t="s">
        <v>4998</v>
      </c>
      <c r="K77" s="70" t="str">
        <f>INDEX(PA_EXTRACAOITEM!D:D,MATCH(F77,PA_EXTRACAOITEM!B:B,0),0)</f>
        <v>Subsídio do Vereador fixado por normativo municipal - Janeiro</v>
      </c>
    </row>
    <row r="78" spans="2:11" ht="15">
      <c r="B78" s="75" t="str">
        <f>INDEX(SUM!D:D,MATCH(SUM!$F$3,SUM!B:B,0),0)</f>
        <v>P173</v>
      </c>
      <c r="C78" s="74">
        <v>115</v>
      </c>
      <c r="D78" s="71" t="s">
        <v>1014</v>
      </c>
      <c r="E78" s="74">
        <f t="shared" si="1"/>
        <v>2019</v>
      </c>
      <c r="F78" s="70" t="s">
        <v>725</v>
      </c>
      <c r="G78" s="150" t="str">
        <f>'03'!B11</f>
        <v>02</v>
      </c>
      <c r="H78" s="75" t="s">
        <v>1019</v>
      </c>
      <c r="I78" s="76">
        <f>'03'!H11</f>
        <v>6012.7</v>
      </c>
      <c r="J78" s="70" t="s">
        <v>4998</v>
      </c>
      <c r="K78" s="70" t="str">
        <f>INDEX(PA_EXTRACAOITEM!D:D,MATCH(F78,PA_EXTRACAOITEM!B:B,0),0)</f>
        <v>Subsídio do Vereador fixado por normativo municipal - Fevereiro</v>
      </c>
    </row>
    <row r="79" spans="2:11" ht="15">
      <c r="B79" s="75" t="str">
        <f>INDEX(SUM!D:D,MATCH(SUM!$F$3,SUM!B:B,0),0)</f>
        <v>P173</v>
      </c>
      <c r="C79" s="74">
        <v>115</v>
      </c>
      <c r="D79" s="71" t="s">
        <v>1014</v>
      </c>
      <c r="E79" s="74">
        <f t="shared" si="1"/>
        <v>2019</v>
      </c>
      <c r="F79" s="70" t="s">
        <v>726</v>
      </c>
      <c r="G79" s="150" t="str">
        <f>'03'!B12</f>
        <v>03</v>
      </c>
      <c r="H79" s="75" t="s">
        <v>1020</v>
      </c>
      <c r="I79" s="76">
        <f>'03'!H12</f>
        <v>6012.7</v>
      </c>
      <c r="J79" s="70" t="s">
        <v>4998</v>
      </c>
      <c r="K79" s="70" t="str">
        <f>INDEX(PA_EXTRACAOITEM!D:D,MATCH(F79,PA_EXTRACAOITEM!B:B,0),0)</f>
        <v>Subsídio do Vereador fixado por normativo municipal - Março</v>
      </c>
    </row>
    <row r="80" spans="2:11" ht="15">
      <c r="B80" s="75" t="str">
        <f>INDEX(SUM!D:D,MATCH(SUM!$F$3,SUM!B:B,0),0)</f>
        <v>P173</v>
      </c>
      <c r="C80" s="74">
        <v>115</v>
      </c>
      <c r="D80" s="71" t="s">
        <v>1014</v>
      </c>
      <c r="E80" s="74">
        <f t="shared" si="1"/>
        <v>2019</v>
      </c>
      <c r="F80" s="70" t="s">
        <v>727</v>
      </c>
      <c r="G80" s="150" t="str">
        <f>'03'!B13</f>
        <v>04</v>
      </c>
      <c r="H80" s="75" t="s">
        <v>1021</v>
      </c>
      <c r="I80" s="76">
        <f>'03'!H13</f>
        <v>6012.7</v>
      </c>
      <c r="J80" s="70" t="s">
        <v>4998</v>
      </c>
      <c r="K80" s="70" t="str">
        <f>INDEX(PA_EXTRACAOITEM!D:D,MATCH(F80,PA_EXTRACAOITEM!B:B,0),0)</f>
        <v>Subsídio do Vereador fixado por normativo municipal - Abril</v>
      </c>
    </row>
    <row r="81" spans="2:11" ht="15">
      <c r="B81" s="75" t="str">
        <f>INDEX(SUM!D:D,MATCH(SUM!$F$3,SUM!B:B,0),0)</f>
        <v>P173</v>
      </c>
      <c r="C81" s="74">
        <v>115</v>
      </c>
      <c r="D81" s="71" t="s">
        <v>1014</v>
      </c>
      <c r="E81" s="74">
        <f t="shared" si="1"/>
        <v>2019</v>
      </c>
      <c r="F81" s="70" t="s">
        <v>728</v>
      </c>
      <c r="G81" s="150" t="str">
        <f>'03'!B14</f>
        <v>05</v>
      </c>
      <c r="H81" s="75" t="s">
        <v>1022</v>
      </c>
      <c r="I81" s="76">
        <f>'03'!H14</f>
        <v>6012.7</v>
      </c>
      <c r="J81" s="70" t="s">
        <v>4998</v>
      </c>
      <c r="K81" s="70" t="str">
        <f>INDEX(PA_EXTRACAOITEM!D:D,MATCH(F81,PA_EXTRACAOITEM!B:B,0),0)</f>
        <v>Subsídio do Vereador fixado por normativo municipal - Maio</v>
      </c>
    </row>
    <row r="82" spans="2:11" ht="15">
      <c r="B82" s="75" t="str">
        <f>INDEX(SUM!D:D,MATCH(SUM!$F$3,SUM!B:B,0),0)</f>
        <v>P173</v>
      </c>
      <c r="C82" s="74">
        <v>115</v>
      </c>
      <c r="D82" s="71" t="s">
        <v>1014</v>
      </c>
      <c r="E82" s="74">
        <f t="shared" si="1"/>
        <v>2019</v>
      </c>
      <c r="F82" s="70" t="s">
        <v>729</v>
      </c>
      <c r="G82" s="150" t="str">
        <f>'03'!B15</f>
        <v>06</v>
      </c>
      <c r="H82" s="75" t="s">
        <v>1023</v>
      </c>
      <c r="I82" s="76">
        <f>'03'!H15</f>
        <v>6012.7</v>
      </c>
      <c r="J82" s="70" t="s">
        <v>4998</v>
      </c>
      <c r="K82" s="70" t="str">
        <f>INDEX(PA_EXTRACAOITEM!D:D,MATCH(F82,PA_EXTRACAOITEM!B:B,0),0)</f>
        <v>Subsídio do Vereador fixado por normativo municipal - Junho</v>
      </c>
    </row>
    <row r="83" spans="2:11" ht="15">
      <c r="B83" s="75" t="str">
        <f>INDEX(SUM!D:D,MATCH(SUM!$F$3,SUM!B:B,0),0)</f>
        <v>P173</v>
      </c>
      <c r="C83" s="74">
        <v>115</v>
      </c>
      <c r="D83" s="71" t="s">
        <v>1014</v>
      </c>
      <c r="E83" s="74">
        <f t="shared" si="1"/>
        <v>2019</v>
      </c>
      <c r="F83" s="70" t="s">
        <v>730</v>
      </c>
      <c r="G83" s="150" t="str">
        <f>'03'!B16</f>
        <v>07</v>
      </c>
      <c r="H83" s="75" t="s">
        <v>1024</v>
      </c>
      <c r="I83" s="76">
        <f>'03'!H16</f>
        <v>6012.7</v>
      </c>
      <c r="J83" s="70" t="s">
        <v>4998</v>
      </c>
      <c r="K83" s="70" t="str">
        <f>INDEX(PA_EXTRACAOITEM!D:D,MATCH(F83,PA_EXTRACAOITEM!B:B,0),0)</f>
        <v>Subsídio do Vereador fixado por normativo municipal - Julho</v>
      </c>
    </row>
    <row r="84" spans="2:11" ht="15">
      <c r="B84" s="75" t="str">
        <f>INDEX(SUM!D:D,MATCH(SUM!$F$3,SUM!B:B,0),0)</f>
        <v>P173</v>
      </c>
      <c r="C84" s="74">
        <v>115</v>
      </c>
      <c r="D84" s="71" t="s">
        <v>1014</v>
      </c>
      <c r="E84" s="74">
        <f t="shared" si="1"/>
        <v>2019</v>
      </c>
      <c r="F84" s="70" t="s">
        <v>731</v>
      </c>
      <c r="G84" s="150" t="str">
        <f>'03'!B17</f>
        <v>08</v>
      </c>
      <c r="H84" s="75" t="s">
        <v>1025</v>
      </c>
      <c r="I84" s="76">
        <f>'03'!H17</f>
        <v>6012.7</v>
      </c>
      <c r="J84" s="70" t="s">
        <v>4998</v>
      </c>
      <c r="K84" s="70" t="str">
        <f>INDEX(PA_EXTRACAOITEM!D:D,MATCH(F84,PA_EXTRACAOITEM!B:B,0),0)</f>
        <v>Subsídio do Vereador fixado por normativo municipal - Agosto</v>
      </c>
    </row>
    <row r="85" spans="2:11" ht="15">
      <c r="B85" s="75" t="str">
        <f>INDEX(SUM!D:D,MATCH(SUM!$F$3,SUM!B:B,0),0)</f>
        <v>P173</v>
      </c>
      <c r="C85" s="74">
        <v>115</v>
      </c>
      <c r="D85" s="71" t="s">
        <v>1014</v>
      </c>
      <c r="E85" s="74">
        <f t="shared" si="1"/>
        <v>2019</v>
      </c>
      <c r="F85" s="70" t="s">
        <v>732</v>
      </c>
      <c r="G85" s="150" t="str">
        <f>'03'!B18</f>
        <v>09</v>
      </c>
      <c r="H85" s="75" t="s">
        <v>1026</v>
      </c>
      <c r="I85" s="76">
        <f>'03'!H18</f>
        <v>6012.7</v>
      </c>
      <c r="J85" s="70" t="s">
        <v>4998</v>
      </c>
      <c r="K85" s="70" t="str">
        <f>INDEX(PA_EXTRACAOITEM!D:D,MATCH(F85,PA_EXTRACAOITEM!B:B,0),0)</f>
        <v>Subsídio do Vereador fixado por normativo municipal - Setembro</v>
      </c>
    </row>
    <row r="86" spans="2:11" ht="15">
      <c r="B86" s="75" t="str">
        <f>INDEX(SUM!D:D,MATCH(SUM!$F$3,SUM!B:B,0),0)</f>
        <v>P173</v>
      </c>
      <c r="C86" s="74">
        <v>115</v>
      </c>
      <c r="D86" s="71" t="s">
        <v>1014</v>
      </c>
      <c r="E86" s="74">
        <f t="shared" si="1"/>
        <v>2019</v>
      </c>
      <c r="F86" s="70" t="s">
        <v>733</v>
      </c>
      <c r="G86" s="150" t="str">
        <f>'03'!B19</f>
        <v>10</v>
      </c>
      <c r="H86" s="75" t="s">
        <v>1027</v>
      </c>
      <c r="I86" s="76">
        <f>'03'!H19</f>
        <v>6012.7</v>
      </c>
      <c r="J86" s="70" t="s">
        <v>4998</v>
      </c>
      <c r="K86" s="70" t="str">
        <f>INDEX(PA_EXTRACAOITEM!D:D,MATCH(F86,PA_EXTRACAOITEM!B:B,0),0)</f>
        <v>Subsídio do Vereador fixado por normativo municipal - Outubro</v>
      </c>
    </row>
    <row r="87" spans="2:11" ht="15">
      <c r="B87" s="75" t="str">
        <f>INDEX(SUM!D:D,MATCH(SUM!$F$3,SUM!B:B,0),0)</f>
        <v>P173</v>
      </c>
      <c r="C87" s="74">
        <v>115</v>
      </c>
      <c r="D87" s="71" t="s">
        <v>1014</v>
      </c>
      <c r="E87" s="74">
        <f t="shared" si="1"/>
        <v>2019</v>
      </c>
      <c r="F87" s="70" t="s">
        <v>734</v>
      </c>
      <c r="G87" s="150" t="str">
        <f>'03'!B20</f>
        <v>11</v>
      </c>
      <c r="H87" s="75" t="s">
        <v>1028</v>
      </c>
      <c r="I87" s="76">
        <f>'03'!H20</f>
        <v>6012.7</v>
      </c>
      <c r="J87" s="70" t="s">
        <v>4998</v>
      </c>
      <c r="K87" s="70" t="str">
        <f>INDEX(PA_EXTRACAOITEM!D:D,MATCH(F87,PA_EXTRACAOITEM!B:B,0),0)</f>
        <v>Subsídio do Vereador fixado por normativo municipal - Novembro</v>
      </c>
    </row>
    <row r="88" spans="2:11" ht="15">
      <c r="B88" s="75" t="str">
        <f>INDEX(SUM!D:D,MATCH(SUM!$F$3,SUM!B:B,0),0)</f>
        <v>P173</v>
      </c>
      <c r="C88" s="74">
        <v>115</v>
      </c>
      <c r="D88" s="71" t="s">
        <v>1014</v>
      </c>
      <c r="E88" s="74">
        <f t="shared" si="1"/>
        <v>2019</v>
      </c>
      <c r="F88" s="70" t="s">
        <v>735</v>
      </c>
      <c r="G88" s="150" t="str">
        <f>'03'!B21</f>
        <v>12</v>
      </c>
      <c r="H88" s="75" t="s">
        <v>1029</v>
      </c>
      <c r="I88" s="76">
        <f>'03'!H21</f>
        <v>6012.7</v>
      </c>
      <c r="J88" s="70" t="s">
        <v>4998</v>
      </c>
      <c r="K88" s="70" t="str">
        <f>INDEX(PA_EXTRACAOITEM!D:D,MATCH(F88,PA_EXTRACAOITEM!B:B,0),0)</f>
        <v>Subsídio do Vereador fixado por normativo municipal - Dezembro</v>
      </c>
    </row>
    <row r="89" spans="2:11" ht="15">
      <c r="B89" s="75" t="str">
        <f>INDEX(SUM!D:D,MATCH(SUM!$F$3,SUM!B:B,0),0)</f>
        <v>P173</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P173</v>
      </c>
      <c r="C90" s="74">
        <v>115</v>
      </c>
      <c r="D90" s="71" t="s">
        <v>1014</v>
      </c>
      <c r="E90" s="74">
        <f t="shared" si="1"/>
        <v>2019</v>
      </c>
      <c r="F90" s="70" t="s">
        <v>737</v>
      </c>
      <c r="G90" s="150" t="str">
        <f>'03'!B10</f>
        <v>01</v>
      </c>
      <c r="H90" s="75" t="s">
        <v>1031</v>
      </c>
      <c r="I90" s="76" t="str">
        <f>'03'!E10&amp;" "&amp;TEXT('03'!F10,"#.##0")&amp;"/"&amp;'03'!G10</f>
        <v>RESOLUÇÃO N. 1/2012</v>
      </c>
      <c r="J90" s="70" t="s">
        <v>4999</v>
      </c>
      <c r="K90" s="70" t="e">
        <f>INDEX(PA_EXTRACAOITEM!D:D,MATCH(F90,PA_EXTRACAOITEM!B:B,0),0)</f>
        <v>#N/A</v>
      </c>
    </row>
    <row r="91" spans="2:11" ht="15">
      <c r="B91" s="75" t="str">
        <f>INDEX(SUM!D:D,MATCH(SUM!$F$3,SUM!B:B,0),0)</f>
        <v>P173</v>
      </c>
      <c r="C91" s="74">
        <v>115</v>
      </c>
      <c r="D91" s="71" t="s">
        <v>1014</v>
      </c>
      <c r="E91" s="74">
        <f t="shared" si="1"/>
        <v>2019</v>
      </c>
      <c r="F91" s="70" t="s">
        <v>738</v>
      </c>
      <c r="G91" s="150" t="str">
        <f>'03'!B11</f>
        <v>02</v>
      </c>
      <c r="H91" s="75" t="s">
        <v>1032</v>
      </c>
      <c r="I91" s="76" t="str">
        <f>'03'!E11&amp;" "&amp;TEXT('03'!F11,"#.##0")&amp;"/"&amp;'03'!G11</f>
        <v>RESOLUÇÃO N. 1/2012</v>
      </c>
      <c r="J91" s="70" t="s">
        <v>4999</v>
      </c>
      <c r="K91" s="70" t="e">
        <f>INDEX(PA_EXTRACAOITEM!D:D,MATCH(F91,PA_EXTRACAOITEM!B:B,0),0)</f>
        <v>#N/A</v>
      </c>
    </row>
    <row r="92" spans="2:11" ht="15">
      <c r="B92" s="75" t="str">
        <f>INDEX(SUM!D:D,MATCH(SUM!$F$3,SUM!B:B,0),0)</f>
        <v>P173</v>
      </c>
      <c r="C92" s="74">
        <v>115</v>
      </c>
      <c r="D92" s="71" t="s">
        <v>1014</v>
      </c>
      <c r="E92" s="74">
        <f t="shared" si="1"/>
        <v>2019</v>
      </c>
      <c r="F92" s="70" t="s">
        <v>739</v>
      </c>
      <c r="G92" s="150" t="str">
        <f>'03'!B12</f>
        <v>03</v>
      </c>
      <c r="H92" s="75" t="s">
        <v>1033</v>
      </c>
      <c r="I92" s="76" t="str">
        <f>'03'!E12&amp;" "&amp;TEXT('03'!F12,"#.##0")&amp;"/"&amp;'03'!G12</f>
        <v>RESOLUÇÃO N. 1/2012</v>
      </c>
      <c r="J92" s="70" t="s">
        <v>4999</v>
      </c>
      <c r="K92" s="70" t="e">
        <f>INDEX(PA_EXTRACAOITEM!D:D,MATCH(F92,PA_EXTRACAOITEM!B:B,0),0)</f>
        <v>#N/A</v>
      </c>
    </row>
    <row r="93" spans="2:11" ht="15">
      <c r="B93" s="75" t="str">
        <f>INDEX(SUM!D:D,MATCH(SUM!$F$3,SUM!B:B,0),0)</f>
        <v>P173</v>
      </c>
      <c r="C93" s="74">
        <v>115</v>
      </c>
      <c r="D93" s="71" t="s">
        <v>1014</v>
      </c>
      <c r="E93" s="74">
        <f t="shared" si="1"/>
        <v>2019</v>
      </c>
      <c r="F93" s="70" t="s">
        <v>740</v>
      </c>
      <c r="G93" s="150" t="str">
        <f>'03'!B13</f>
        <v>04</v>
      </c>
      <c r="H93" s="75" t="s">
        <v>1034</v>
      </c>
      <c r="I93" s="76" t="str">
        <f>'03'!E13&amp;" "&amp;TEXT('03'!F13,"#.##0")&amp;"/"&amp;'03'!G13</f>
        <v>RESOLUÇÃO N. 1/2012</v>
      </c>
      <c r="J93" s="70" t="s">
        <v>4999</v>
      </c>
      <c r="K93" s="70" t="e">
        <f>INDEX(PA_EXTRACAOITEM!D:D,MATCH(F93,PA_EXTRACAOITEM!B:B,0),0)</f>
        <v>#N/A</v>
      </c>
    </row>
    <row r="94" spans="2:11" ht="15">
      <c r="B94" s="75" t="str">
        <f>INDEX(SUM!D:D,MATCH(SUM!$F$3,SUM!B:B,0),0)</f>
        <v>P173</v>
      </c>
      <c r="C94" s="74">
        <v>115</v>
      </c>
      <c r="D94" s="71" t="s">
        <v>1014</v>
      </c>
      <c r="E94" s="74">
        <f t="shared" si="1"/>
        <v>2019</v>
      </c>
      <c r="F94" s="70" t="s">
        <v>741</v>
      </c>
      <c r="G94" s="150" t="str">
        <f>'03'!B14</f>
        <v>05</v>
      </c>
      <c r="H94" s="75" t="s">
        <v>1035</v>
      </c>
      <c r="I94" s="76" t="str">
        <f>'03'!E14&amp;" "&amp;TEXT('03'!F14,"#.##0")&amp;"/"&amp;'03'!G14</f>
        <v>RESOLUÇÃO N. 1/2012</v>
      </c>
      <c r="J94" s="70" t="s">
        <v>4999</v>
      </c>
      <c r="K94" s="70" t="e">
        <f>INDEX(PA_EXTRACAOITEM!D:D,MATCH(F94,PA_EXTRACAOITEM!B:B,0),0)</f>
        <v>#N/A</v>
      </c>
    </row>
    <row r="95" spans="2:11" ht="15">
      <c r="B95" s="75" t="str">
        <f>INDEX(SUM!D:D,MATCH(SUM!$F$3,SUM!B:B,0),0)</f>
        <v>P173</v>
      </c>
      <c r="C95" s="74">
        <v>115</v>
      </c>
      <c r="D95" s="71" t="s">
        <v>1014</v>
      </c>
      <c r="E95" s="74">
        <f t="shared" si="1"/>
        <v>2019</v>
      </c>
      <c r="F95" s="70" t="s">
        <v>742</v>
      </c>
      <c r="G95" s="150" t="str">
        <f>'03'!B15</f>
        <v>06</v>
      </c>
      <c r="H95" s="75" t="s">
        <v>1036</v>
      </c>
      <c r="I95" s="76" t="str">
        <f>'03'!E15&amp;" "&amp;TEXT('03'!F15,"#.##0")&amp;"/"&amp;'03'!G15</f>
        <v>RESOLUÇÃO N. 1/2012</v>
      </c>
      <c r="J95" s="70" t="s">
        <v>4999</v>
      </c>
      <c r="K95" s="70" t="e">
        <f>INDEX(PA_EXTRACAOITEM!D:D,MATCH(F95,PA_EXTRACAOITEM!B:B,0),0)</f>
        <v>#N/A</v>
      </c>
    </row>
    <row r="96" spans="2:11" ht="15">
      <c r="B96" s="75" t="str">
        <f>INDEX(SUM!D:D,MATCH(SUM!$F$3,SUM!B:B,0),0)</f>
        <v>P173</v>
      </c>
      <c r="C96" s="74">
        <v>115</v>
      </c>
      <c r="D96" s="71" t="s">
        <v>1014</v>
      </c>
      <c r="E96" s="74">
        <f t="shared" si="1"/>
        <v>2019</v>
      </c>
      <c r="F96" s="70" t="s">
        <v>743</v>
      </c>
      <c r="G96" s="150" t="str">
        <f>'03'!B16</f>
        <v>07</v>
      </c>
      <c r="H96" s="75" t="s">
        <v>1037</v>
      </c>
      <c r="I96" s="76" t="str">
        <f>'03'!E16&amp;" "&amp;TEXT('03'!F16,"#.##0")&amp;"/"&amp;'03'!G16</f>
        <v>RESOLUÇÃO N. 1/2012</v>
      </c>
      <c r="J96" s="70" t="s">
        <v>4999</v>
      </c>
      <c r="K96" s="70" t="e">
        <f>INDEX(PA_EXTRACAOITEM!D:D,MATCH(F96,PA_EXTRACAOITEM!B:B,0),0)</f>
        <v>#N/A</v>
      </c>
    </row>
    <row r="97" spans="2:11" ht="15">
      <c r="B97" s="75" t="str">
        <f>INDEX(SUM!D:D,MATCH(SUM!$F$3,SUM!B:B,0),0)</f>
        <v>P173</v>
      </c>
      <c r="C97" s="74">
        <v>115</v>
      </c>
      <c r="D97" s="71" t="s">
        <v>1014</v>
      </c>
      <c r="E97" s="74">
        <f t="shared" si="1"/>
        <v>2019</v>
      </c>
      <c r="F97" s="70" t="s">
        <v>744</v>
      </c>
      <c r="G97" s="150" t="str">
        <f>'03'!B17</f>
        <v>08</v>
      </c>
      <c r="H97" s="75" t="s">
        <v>1038</v>
      </c>
      <c r="I97" s="76" t="str">
        <f>'03'!E17&amp;" "&amp;TEXT('03'!F17,"#.##0")&amp;"/"&amp;'03'!G17</f>
        <v>RESOLUÇÃO N. 1/2012</v>
      </c>
      <c r="J97" s="70" t="s">
        <v>4999</v>
      </c>
      <c r="K97" s="70" t="e">
        <f>INDEX(PA_EXTRACAOITEM!D:D,MATCH(F97,PA_EXTRACAOITEM!B:B,0),0)</f>
        <v>#N/A</v>
      </c>
    </row>
    <row r="98" spans="2:11" ht="15">
      <c r="B98" s="75" t="str">
        <f>INDEX(SUM!D:D,MATCH(SUM!$F$3,SUM!B:B,0),0)</f>
        <v>P173</v>
      </c>
      <c r="C98" s="74">
        <v>115</v>
      </c>
      <c r="D98" s="71" t="s">
        <v>1014</v>
      </c>
      <c r="E98" s="74">
        <f t="shared" si="1"/>
        <v>2019</v>
      </c>
      <c r="F98" s="70" t="s">
        <v>745</v>
      </c>
      <c r="G98" s="150" t="str">
        <f>'03'!B18</f>
        <v>09</v>
      </c>
      <c r="H98" s="75" t="s">
        <v>1039</v>
      </c>
      <c r="I98" s="76" t="str">
        <f>'03'!E18&amp;" "&amp;TEXT('03'!F18,"#.##0")&amp;"/"&amp;'03'!G18</f>
        <v>RESOLUÇÃO N. 1/2012</v>
      </c>
      <c r="J98" s="70" t="s">
        <v>4999</v>
      </c>
      <c r="K98" s="70" t="e">
        <f>INDEX(PA_EXTRACAOITEM!D:D,MATCH(F98,PA_EXTRACAOITEM!B:B,0),0)</f>
        <v>#N/A</v>
      </c>
    </row>
    <row r="99" spans="2:11" ht="15">
      <c r="B99" s="75" t="str">
        <f>INDEX(SUM!D:D,MATCH(SUM!$F$3,SUM!B:B,0),0)</f>
        <v>P173</v>
      </c>
      <c r="C99" s="74">
        <v>115</v>
      </c>
      <c r="D99" s="71" t="s">
        <v>1014</v>
      </c>
      <c r="E99" s="74">
        <f t="shared" si="1"/>
        <v>2019</v>
      </c>
      <c r="F99" s="70" t="s">
        <v>746</v>
      </c>
      <c r="G99" s="150" t="str">
        <f>'03'!B19</f>
        <v>10</v>
      </c>
      <c r="H99" s="75" t="s">
        <v>1040</v>
      </c>
      <c r="I99" s="76" t="str">
        <f>'03'!E19&amp;" "&amp;TEXT('03'!F19,"#.##0")&amp;"/"&amp;'03'!G19</f>
        <v>RESOLUÇÃO N. 1/2012</v>
      </c>
      <c r="J99" s="70" t="s">
        <v>4999</v>
      </c>
      <c r="K99" s="70" t="e">
        <f>INDEX(PA_EXTRACAOITEM!D:D,MATCH(F99,PA_EXTRACAOITEM!B:B,0),0)</f>
        <v>#N/A</v>
      </c>
    </row>
    <row r="100" spans="2:11" ht="15">
      <c r="B100" s="75" t="str">
        <f>INDEX(SUM!D:D,MATCH(SUM!$F$3,SUM!B:B,0),0)</f>
        <v>P173</v>
      </c>
      <c r="C100" s="74">
        <v>115</v>
      </c>
      <c r="D100" s="71" t="s">
        <v>1014</v>
      </c>
      <c r="E100" s="74">
        <f t="shared" si="1"/>
        <v>2019</v>
      </c>
      <c r="F100" s="70" t="s">
        <v>747</v>
      </c>
      <c r="G100" s="150" t="str">
        <f>'03'!B20</f>
        <v>11</v>
      </c>
      <c r="H100" s="75" t="s">
        <v>1041</v>
      </c>
      <c r="I100" s="76" t="str">
        <f>'03'!E20&amp;" "&amp;TEXT('03'!F20,"#.##0")&amp;"/"&amp;'03'!G20</f>
        <v>RESOLUÇÃO N. 1/2012</v>
      </c>
      <c r="J100" s="70" t="s">
        <v>4999</v>
      </c>
      <c r="K100" s="70" t="e">
        <f>INDEX(PA_EXTRACAOITEM!D:D,MATCH(F100,PA_EXTRACAOITEM!B:B,0),0)</f>
        <v>#N/A</v>
      </c>
    </row>
    <row r="101" spans="2:11" ht="15">
      <c r="B101" s="75" t="str">
        <f>INDEX(SUM!D:D,MATCH(SUM!$F$3,SUM!B:B,0),0)</f>
        <v>P173</v>
      </c>
      <c r="C101" s="74">
        <v>115</v>
      </c>
      <c r="D101" s="71" t="s">
        <v>1014</v>
      </c>
      <c r="E101" s="74">
        <f t="shared" si="1"/>
        <v>2019</v>
      </c>
      <c r="F101" s="70" t="s">
        <v>748</v>
      </c>
      <c r="G101" s="150" t="str">
        <f>'03'!B21</f>
        <v>12</v>
      </c>
      <c r="H101" s="75" t="s">
        <v>1042</v>
      </c>
      <c r="I101" s="76" t="str">
        <f>'03'!E21&amp;" "&amp;TEXT('03'!F21,"#.##0")&amp;"/"&amp;'03'!G21</f>
        <v>RESOLUÇÃO N. 1/2012</v>
      </c>
      <c r="J101" s="70" t="s">
        <v>4999</v>
      </c>
      <c r="K101" s="70" t="e">
        <f>INDEX(PA_EXTRACAOITEM!D:D,MATCH(F101,PA_EXTRACAOITEM!B:B,0),0)</f>
        <v>#N/A</v>
      </c>
    </row>
    <row r="102" spans="2:11" ht="15">
      <c r="B102" s="75" t="str">
        <f>INDEX(SUM!D:D,MATCH(SUM!$F$3,SUM!B:B,0),0)</f>
        <v>P173</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P173</v>
      </c>
      <c r="C103" s="74">
        <v>115</v>
      </c>
      <c r="D103" s="71" t="s">
        <v>1014</v>
      </c>
      <c r="E103" s="74">
        <f t="shared" si="1"/>
        <v>2019</v>
      </c>
      <c r="F103" s="70" t="s">
        <v>750</v>
      </c>
      <c r="G103" s="150" t="str">
        <f>'05'!B10</f>
        <v>01</v>
      </c>
      <c r="H103" s="75" t="s">
        <v>697</v>
      </c>
      <c r="I103" s="76">
        <f>'04'!E10</f>
        <v>52200</v>
      </c>
      <c r="J103" s="70" t="s">
        <v>4998</v>
      </c>
      <c r="K103" s="70" t="str">
        <f>INDEX(PA_EXTRACAOITEM!D:D,MATCH(F103,PA_EXTRACAOITEM!B:B,0),0)</f>
        <v>Valor Pago - Janeiro</v>
      </c>
    </row>
    <row r="104" spans="2:11" ht="15">
      <c r="B104" s="75" t="str">
        <f>INDEX(SUM!D:D,MATCH(SUM!$F$3,SUM!B:B,0),0)</f>
        <v>P173</v>
      </c>
      <c r="C104" s="74">
        <v>115</v>
      </c>
      <c r="D104" s="71" t="s">
        <v>1014</v>
      </c>
      <c r="E104" s="74">
        <f t="shared" si="1"/>
        <v>2019</v>
      </c>
      <c r="F104" s="70" t="s">
        <v>751</v>
      </c>
      <c r="G104" s="150" t="str">
        <f>'05'!B11</f>
        <v>02</v>
      </c>
      <c r="H104" s="75" t="s">
        <v>698</v>
      </c>
      <c r="I104" s="76">
        <f>'04'!E11</f>
        <v>52200</v>
      </c>
      <c r="J104" s="70" t="s">
        <v>4998</v>
      </c>
      <c r="K104" s="70" t="str">
        <f>INDEX(PA_EXTRACAOITEM!D:D,MATCH(F104,PA_EXTRACAOITEM!B:B,0),0)</f>
        <v>Valor Pago - Fevereiro</v>
      </c>
    </row>
    <row r="105" spans="2:11" ht="15">
      <c r="B105" s="75" t="str">
        <f>INDEX(SUM!D:D,MATCH(SUM!$F$3,SUM!B:B,0),0)</f>
        <v>P173</v>
      </c>
      <c r="C105" s="74">
        <v>115</v>
      </c>
      <c r="D105" s="71" t="s">
        <v>1014</v>
      </c>
      <c r="E105" s="74">
        <f t="shared" si="1"/>
        <v>2019</v>
      </c>
      <c r="F105" s="70" t="s">
        <v>752</v>
      </c>
      <c r="G105" s="150" t="str">
        <f>'05'!B12</f>
        <v>03</v>
      </c>
      <c r="H105" s="75" t="s">
        <v>699</v>
      </c>
      <c r="I105" s="76">
        <f>'04'!E12</f>
        <v>52200</v>
      </c>
      <c r="J105" s="70" t="s">
        <v>4998</v>
      </c>
      <c r="K105" s="70" t="str">
        <f>INDEX(PA_EXTRACAOITEM!D:D,MATCH(F105,PA_EXTRACAOITEM!B:B,0),0)</f>
        <v>Valor Pago - Março</v>
      </c>
    </row>
    <row r="106" spans="2:11" ht="15">
      <c r="B106" s="75" t="str">
        <f>INDEX(SUM!D:D,MATCH(SUM!$F$3,SUM!B:B,0),0)</f>
        <v>P173</v>
      </c>
      <c r="C106" s="74">
        <v>115</v>
      </c>
      <c r="D106" s="71" t="s">
        <v>1014</v>
      </c>
      <c r="E106" s="74">
        <f t="shared" si="1"/>
        <v>2019</v>
      </c>
      <c r="F106" s="70" t="s">
        <v>753</v>
      </c>
      <c r="G106" s="150" t="str">
        <f>'05'!B13</f>
        <v>04</v>
      </c>
      <c r="H106" s="75" t="s">
        <v>700</v>
      </c>
      <c r="I106" s="76">
        <f>'04'!E13</f>
        <v>52200</v>
      </c>
      <c r="J106" s="70" t="s">
        <v>4998</v>
      </c>
      <c r="K106" s="70" t="str">
        <f>INDEX(PA_EXTRACAOITEM!D:D,MATCH(F106,PA_EXTRACAOITEM!B:B,0),0)</f>
        <v>Valor Pago - Abril</v>
      </c>
    </row>
    <row r="107" spans="2:11" ht="15">
      <c r="B107" s="75" t="str">
        <f>INDEX(SUM!D:D,MATCH(SUM!$F$3,SUM!B:B,0),0)</f>
        <v>P173</v>
      </c>
      <c r="C107" s="74">
        <v>115</v>
      </c>
      <c r="D107" s="71" t="s">
        <v>1014</v>
      </c>
      <c r="E107" s="74">
        <f t="shared" si="1"/>
        <v>2019</v>
      </c>
      <c r="F107" s="70" t="s">
        <v>754</v>
      </c>
      <c r="G107" s="150" t="str">
        <f>'05'!B14</f>
        <v>05</v>
      </c>
      <c r="H107" s="75" t="s">
        <v>701</v>
      </c>
      <c r="I107" s="76">
        <f>'04'!E14</f>
        <v>52200</v>
      </c>
      <c r="J107" s="70" t="s">
        <v>4998</v>
      </c>
      <c r="K107" s="70" t="str">
        <f>INDEX(PA_EXTRACAOITEM!D:D,MATCH(F107,PA_EXTRACAOITEM!B:B,0),0)</f>
        <v>Valor Pago - Maio</v>
      </c>
    </row>
    <row r="108" spans="2:11" ht="15">
      <c r="B108" s="75" t="str">
        <f>INDEX(SUM!D:D,MATCH(SUM!$F$3,SUM!B:B,0),0)</f>
        <v>P173</v>
      </c>
      <c r="C108" s="74">
        <v>115</v>
      </c>
      <c r="D108" s="71" t="s">
        <v>1014</v>
      </c>
      <c r="E108" s="74">
        <f t="shared" si="1"/>
        <v>2019</v>
      </c>
      <c r="F108" s="70" t="s">
        <v>755</v>
      </c>
      <c r="G108" s="150" t="str">
        <f>'05'!B15</f>
        <v>06</v>
      </c>
      <c r="H108" s="75" t="s">
        <v>702</v>
      </c>
      <c r="I108" s="76">
        <f>'04'!E15</f>
        <v>52200</v>
      </c>
      <c r="J108" s="70" t="s">
        <v>4998</v>
      </c>
      <c r="K108" s="70" t="str">
        <f>INDEX(PA_EXTRACAOITEM!D:D,MATCH(F108,PA_EXTRACAOITEM!B:B,0),0)</f>
        <v>Valor Pago - Junho</v>
      </c>
    </row>
    <row r="109" spans="2:11" ht="15">
      <c r="B109" s="75" t="str">
        <f>INDEX(SUM!D:D,MATCH(SUM!$F$3,SUM!B:B,0),0)</f>
        <v>P173</v>
      </c>
      <c r="C109" s="74">
        <v>115</v>
      </c>
      <c r="D109" s="71" t="s">
        <v>1014</v>
      </c>
      <c r="E109" s="74">
        <f t="shared" si="1"/>
        <v>2019</v>
      </c>
      <c r="F109" s="70" t="s">
        <v>756</v>
      </c>
      <c r="G109" s="150" t="str">
        <f>'05'!B16</f>
        <v>07</v>
      </c>
      <c r="H109" s="75" t="s">
        <v>703</v>
      </c>
      <c r="I109" s="76">
        <f>'04'!E16</f>
        <v>52200</v>
      </c>
      <c r="J109" s="70" t="s">
        <v>4998</v>
      </c>
      <c r="K109" s="70" t="str">
        <f>INDEX(PA_EXTRACAOITEM!D:D,MATCH(F109,PA_EXTRACAOITEM!B:B,0),0)</f>
        <v>Valor Pago - Julho</v>
      </c>
    </row>
    <row r="110" spans="2:11" ht="15">
      <c r="B110" s="75" t="str">
        <f>INDEX(SUM!D:D,MATCH(SUM!$F$3,SUM!B:B,0),0)</f>
        <v>P173</v>
      </c>
      <c r="C110" s="74">
        <v>115</v>
      </c>
      <c r="D110" s="71" t="s">
        <v>1014</v>
      </c>
      <c r="E110" s="74">
        <f t="shared" si="1"/>
        <v>2019</v>
      </c>
      <c r="F110" s="70" t="s">
        <v>757</v>
      </c>
      <c r="G110" s="150" t="str">
        <f>'05'!B17</f>
        <v>08</v>
      </c>
      <c r="H110" s="75" t="s">
        <v>704</v>
      </c>
      <c r="I110" s="76">
        <f>'04'!E17</f>
        <v>52200</v>
      </c>
      <c r="J110" s="70" t="s">
        <v>4998</v>
      </c>
      <c r="K110" s="70" t="str">
        <f>INDEX(PA_EXTRACAOITEM!D:D,MATCH(F110,PA_EXTRACAOITEM!B:B,0),0)</f>
        <v>Valor Pago - Agosto</v>
      </c>
    </row>
    <row r="111" spans="2:11" ht="15">
      <c r="B111" s="75" t="str">
        <f>INDEX(SUM!D:D,MATCH(SUM!$F$3,SUM!B:B,0),0)</f>
        <v>P173</v>
      </c>
      <c r="C111" s="74">
        <v>115</v>
      </c>
      <c r="D111" s="71" t="s">
        <v>1014</v>
      </c>
      <c r="E111" s="74">
        <f t="shared" si="1"/>
        <v>2019</v>
      </c>
      <c r="F111" s="70" t="s">
        <v>758</v>
      </c>
      <c r="G111" s="150" t="str">
        <f>'05'!B18</f>
        <v>09</v>
      </c>
      <c r="H111" s="75" t="s">
        <v>705</v>
      </c>
      <c r="I111" s="76">
        <f>'04'!E18</f>
        <v>52200</v>
      </c>
      <c r="J111" s="70" t="s">
        <v>4998</v>
      </c>
      <c r="K111" s="70" t="str">
        <f>INDEX(PA_EXTRACAOITEM!D:D,MATCH(F111,PA_EXTRACAOITEM!B:B,0),0)</f>
        <v>Valor Pago - Setembro</v>
      </c>
    </row>
    <row r="112" spans="2:11" ht="15">
      <c r="B112" s="75" t="str">
        <f>INDEX(SUM!D:D,MATCH(SUM!$F$3,SUM!B:B,0),0)</f>
        <v>P173</v>
      </c>
      <c r="C112" s="74">
        <v>115</v>
      </c>
      <c r="D112" s="71" t="s">
        <v>1014</v>
      </c>
      <c r="E112" s="74">
        <f t="shared" si="1"/>
        <v>2019</v>
      </c>
      <c r="F112" s="70" t="s">
        <v>759</v>
      </c>
      <c r="G112" s="150" t="str">
        <f>'05'!B19</f>
        <v>10</v>
      </c>
      <c r="H112" s="75" t="s">
        <v>706</v>
      </c>
      <c r="I112" s="76">
        <f>'04'!E19</f>
        <v>52200</v>
      </c>
      <c r="J112" s="70" t="s">
        <v>4998</v>
      </c>
      <c r="K112" s="70" t="str">
        <f>INDEX(PA_EXTRACAOITEM!D:D,MATCH(F112,PA_EXTRACAOITEM!B:B,0),0)</f>
        <v>Valor Pago - Outubro</v>
      </c>
    </row>
    <row r="113" spans="2:11" ht="15">
      <c r="B113" s="75" t="str">
        <f>INDEX(SUM!D:D,MATCH(SUM!$F$3,SUM!B:B,0),0)</f>
        <v>P173</v>
      </c>
      <c r="C113" s="74">
        <v>115</v>
      </c>
      <c r="D113" s="71" t="s">
        <v>1014</v>
      </c>
      <c r="E113" s="74">
        <f t="shared" si="1"/>
        <v>2019</v>
      </c>
      <c r="F113" s="70" t="s">
        <v>760</v>
      </c>
      <c r="G113" s="150" t="str">
        <f>'05'!B20</f>
        <v>11</v>
      </c>
      <c r="H113" s="75" t="s">
        <v>707</v>
      </c>
      <c r="I113" s="76">
        <f>'04'!E20</f>
        <v>52200</v>
      </c>
      <c r="J113" s="70" t="s">
        <v>4998</v>
      </c>
      <c r="K113" s="70" t="str">
        <f>INDEX(PA_EXTRACAOITEM!D:D,MATCH(F113,PA_EXTRACAOITEM!B:B,0),0)</f>
        <v>Valor Pago - Novembro</v>
      </c>
    </row>
    <row r="114" spans="2:11" ht="15">
      <c r="B114" s="75" t="str">
        <f>INDEX(SUM!D:D,MATCH(SUM!$F$3,SUM!B:B,0),0)</f>
        <v>P173</v>
      </c>
      <c r="C114" s="74">
        <v>115</v>
      </c>
      <c r="D114" s="71" t="s">
        <v>1014</v>
      </c>
      <c r="E114" s="74">
        <f t="shared" si="1"/>
        <v>2019</v>
      </c>
      <c r="F114" s="70" t="s">
        <v>761</v>
      </c>
      <c r="G114" s="150" t="str">
        <f>'05'!B21</f>
        <v>12</v>
      </c>
      <c r="H114" s="75" t="s">
        <v>708</v>
      </c>
      <c r="I114" s="76">
        <f>'04'!E21</f>
        <v>52200</v>
      </c>
      <c r="J114" s="70" t="s">
        <v>4998</v>
      </c>
      <c r="K114" s="70" t="str">
        <f>INDEX(PA_EXTRACAOITEM!D:D,MATCH(F114,PA_EXTRACAOITEM!B:B,0),0)</f>
        <v>Valor Pago - Dezembro</v>
      </c>
    </row>
    <row r="115" spans="2:11" ht="15">
      <c r="B115" s="75" t="str">
        <f>INDEX(SUM!D:D,MATCH(SUM!$F$3,SUM!B:B,0),0)</f>
        <v>P173</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P173</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P173</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P173</v>
      </c>
      <c r="C118" s="74">
        <v>120</v>
      </c>
      <c r="D118" s="71" t="s">
        <v>1016</v>
      </c>
      <c r="E118" s="74">
        <f t="shared" si="1"/>
        <v>2019</v>
      </c>
      <c r="F118" s="70" t="s">
        <v>767</v>
      </c>
      <c r="G118" s="71" t="s">
        <v>244</v>
      </c>
      <c r="H118" s="75" t="s">
        <v>768</v>
      </c>
      <c r="I118" s="76">
        <f>'02'!D13</f>
        <v>916440.36</v>
      </c>
      <c r="J118" s="70" t="s">
        <v>4998</v>
      </c>
      <c r="K118" s="70" t="str">
        <f>INDEX(PA_EXTRACAOITEM!D:D,MATCH(F118,PA_EXTRACAOITEM!B:B,0),0)</f>
        <v>Vencimentos e Vantagens Fixas - Pessoal Civil</v>
      </c>
    </row>
    <row r="119" spans="2:11" ht="15">
      <c r="B119" s="75" t="str">
        <f>INDEX(SUM!D:D,MATCH(SUM!$F$3,SUM!B:B,0),0)</f>
        <v>P173</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P173</v>
      </c>
      <c r="C120" s="74">
        <v>118</v>
      </c>
      <c r="D120" s="71" t="s">
        <v>1015</v>
      </c>
      <c r="E120" s="74">
        <f t="shared" si="1"/>
        <v>2019</v>
      </c>
      <c r="F120" s="70" t="s">
        <v>771</v>
      </c>
      <c r="G120" s="71" t="s">
        <v>246</v>
      </c>
      <c r="H120" s="75" t="s">
        <v>772</v>
      </c>
      <c r="I120" s="76">
        <f>'05'!H10</f>
        <v>2800</v>
      </c>
      <c r="J120" s="70" t="s">
        <v>4998</v>
      </c>
      <c r="K120" s="70" t="str">
        <f>INDEX(PA_EXTRACAOITEM!D:D,MATCH(F120,PA_EXTRACAOITEM!B:B,0),0)</f>
        <v>Valor Permitido - Janeiro</v>
      </c>
    </row>
    <row r="121" spans="2:11" ht="15">
      <c r="B121" s="75" t="str">
        <f>INDEX(SUM!D:D,MATCH(SUM!$F$3,SUM!B:B,0),0)</f>
        <v>P173</v>
      </c>
      <c r="C121" s="74">
        <v>118</v>
      </c>
      <c r="D121" s="71" t="s">
        <v>1015</v>
      </c>
      <c r="E121" s="74">
        <f t="shared" si="1"/>
        <v>2019</v>
      </c>
      <c r="F121" s="70" t="s">
        <v>773</v>
      </c>
      <c r="G121" s="71" t="s">
        <v>247</v>
      </c>
      <c r="H121" s="75" t="s">
        <v>774</v>
      </c>
      <c r="I121" s="76">
        <f>'05'!H11</f>
        <v>2800</v>
      </c>
      <c r="J121" s="70" t="s">
        <v>4998</v>
      </c>
      <c r="K121" s="70" t="str">
        <f>INDEX(PA_EXTRACAOITEM!D:D,MATCH(F121,PA_EXTRACAOITEM!B:B,0),0)</f>
        <v>Valor Permitido - Fevereiro</v>
      </c>
    </row>
    <row r="122" spans="2:11" ht="15">
      <c r="B122" s="75" t="str">
        <f>INDEX(SUM!D:D,MATCH(SUM!$F$3,SUM!B:B,0),0)</f>
        <v>P173</v>
      </c>
      <c r="C122" s="74">
        <v>118</v>
      </c>
      <c r="D122" s="71" t="s">
        <v>1015</v>
      </c>
      <c r="E122" s="74">
        <f t="shared" si="1"/>
        <v>2019</v>
      </c>
      <c r="F122" s="70" t="s">
        <v>775</v>
      </c>
      <c r="G122" s="71" t="s">
        <v>248</v>
      </c>
      <c r="H122" s="75" t="s">
        <v>776</v>
      </c>
      <c r="I122" s="76">
        <f>'05'!H12</f>
        <v>2800</v>
      </c>
      <c r="J122" s="70" t="s">
        <v>4998</v>
      </c>
      <c r="K122" s="70" t="str">
        <f>INDEX(PA_EXTRACAOITEM!D:D,MATCH(F122,PA_EXTRACAOITEM!B:B,0),0)</f>
        <v>Valor Permitido - Março</v>
      </c>
    </row>
    <row r="123" spans="2:11" ht="15">
      <c r="B123" s="75" t="str">
        <f>INDEX(SUM!D:D,MATCH(SUM!$F$3,SUM!B:B,0),0)</f>
        <v>P173</v>
      </c>
      <c r="C123" s="74">
        <v>118</v>
      </c>
      <c r="D123" s="71" t="s">
        <v>1015</v>
      </c>
      <c r="E123" s="74">
        <f t="shared" si="1"/>
        <v>2019</v>
      </c>
      <c r="F123" s="70" t="s">
        <v>777</v>
      </c>
      <c r="G123" s="71" t="s">
        <v>250</v>
      </c>
      <c r="H123" s="75" t="s">
        <v>778</v>
      </c>
      <c r="I123" s="76">
        <f>'05'!H13</f>
        <v>2800</v>
      </c>
      <c r="J123" s="70" t="s">
        <v>4998</v>
      </c>
      <c r="K123" s="70" t="str">
        <f>INDEX(PA_EXTRACAOITEM!D:D,MATCH(F123,PA_EXTRACAOITEM!B:B,0),0)</f>
        <v>Valor Permitido - Abril</v>
      </c>
    </row>
    <row r="124" spans="2:11" ht="15">
      <c r="B124" s="75" t="str">
        <f>INDEX(SUM!D:D,MATCH(SUM!$F$3,SUM!B:B,0),0)</f>
        <v>P173</v>
      </c>
      <c r="C124" s="74">
        <v>118</v>
      </c>
      <c r="D124" s="71" t="s">
        <v>1015</v>
      </c>
      <c r="E124" s="74">
        <f t="shared" si="1"/>
        <v>2019</v>
      </c>
      <c r="F124" s="70" t="s">
        <v>779</v>
      </c>
      <c r="G124" s="71" t="s">
        <v>251</v>
      </c>
      <c r="H124" s="75" t="s">
        <v>780</v>
      </c>
      <c r="I124" s="76">
        <f>'05'!H14</f>
        <v>2800</v>
      </c>
      <c r="J124" s="70" t="s">
        <v>4998</v>
      </c>
      <c r="K124" s="70" t="str">
        <f>INDEX(PA_EXTRACAOITEM!D:D,MATCH(F124,PA_EXTRACAOITEM!B:B,0),0)</f>
        <v>Valor Permitido - Maio</v>
      </c>
    </row>
    <row r="125" spans="2:11" ht="15">
      <c r="B125" s="75" t="str">
        <f>INDEX(SUM!D:D,MATCH(SUM!$F$3,SUM!B:B,0),0)</f>
        <v>P173</v>
      </c>
      <c r="C125" s="74">
        <v>118</v>
      </c>
      <c r="D125" s="71" t="s">
        <v>1015</v>
      </c>
      <c r="E125" s="74">
        <f t="shared" si="1"/>
        <v>2019</v>
      </c>
      <c r="F125" s="70" t="s">
        <v>781</v>
      </c>
      <c r="G125" s="71" t="s">
        <v>261</v>
      </c>
      <c r="H125" s="75" t="s">
        <v>782</v>
      </c>
      <c r="I125" s="76">
        <f>'05'!H15</f>
        <v>2800</v>
      </c>
      <c r="J125" s="70" t="s">
        <v>4998</v>
      </c>
      <c r="K125" s="70" t="str">
        <f>INDEX(PA_EXTRACAOITEM!D:D,MATCH(F125,PA_EXTRACAOITEM!B:B,0),0)</f>
        <v>Valor Permitido - Junho</v>
      </c>
    </row>
    <row r="126" spans="2:11" ht="15">
      <c r="B126" s="75" t="str">
        <f>INDEX(SUM!D:D,MATCH(SUM!$F$3,SUM!B:B,0),0)</f>
        <v>P173</v>
      </c>
      <c r="C126" s="74">
        <v>118</v>
      </c>
      <c r="D126" s="71" t="s">
        <v>1015</v>
      </c>
      <c r="E126" s="74">
        <f t="shared" si="1"/>
        <v>2019</v>
      </c>
      <c r="F126" s="70" t="s">
        <v>783</v>
      </c>
      <c r="G126" s="71" t="s">
        <v>262</v>
      </c>
      <c r="H126" s="75" t="s">
        <v>784</v>
      </c>
      <c r="I126" s="76">
        <f>'05'!H16</f>
        <v>2800</v>
      </c>
      <c r="J126" s="70" t="s">
        <v>4998</v>
      </c>
      <c r="K126" s="70" t="str">
        <f>INDEX(PA_EXTRACAOITEM!D:D,MATCH(F126,PA_EXTRACAOITEM!B:B,0),0)</f>
        <v>Valor Permitido - Julho</v>
      </c>
    </row>
    <row r="127" spans="2:11" ht="15">
      <c r="B127" s="75" t="str">
        <f>INDEX(SUM!D:D,MATCH(SUM!$F$3,SUM!B:B,0),0)</f>
        <v>P173</v>
      </c>
      <c r="C127" s="74">
        <v>118</v>
      </c>
      <c r="D127" s="71" t="s">
        <v>1015</v>
      </c>
      <c r="E127" s="74">
        <f t="shared" si="1"/>
        <v>2019</v>
      </c>
      <c r="F127" s="70" t="s">
        <v>785</v>
      </c>
      <c r="G127" s="71" t="s">
        <v>263</v>
      </c>
      <c r="H127" s="75" t="s">
        <v>786</v>
      </c>
      <c r="I127" s="76">
        <f>'05'!H17</f>
        <v>2800</v>
      </c>
      <c r="J127" s="70" t="s">
        <v>4998</v>
      </c>
      <c r="K127" s="70" t="str">
        <f>INDEX(PA_EXTRACAOITEM!D:D,MATCH(F127,PA_EXTRACAOITEM!B:B,0),0)</f>
        <v>Valor Permitido - Agosto</v>
      </c>
    </row>
    <row r="128" spans="2:11" ht="15">
      <c r="B128" s="75" t="str">
        <f>INDEX(SUM!D:D,MATCH(SUM!$F$3,SUM!B:B,0),0)</f>
        <v>P173</v>
      </c>
      <c r="C128" s="74">
        <v>118</v>
      </c>
      <c r="D128" s="71" t="s">
        <v>1015</v>
      </c>
      <c r="E128" s="74">
        <f t="shared" si="1"/>
        <v>2019</v>
      </c>
      <c r="F128" s="70" t="s">
        <v>787</v>
      </c>
      <c r="G128" s="71" t="s">
        <v>264</v>
      </c>
      <c r="H128" s="75" t="s">
        <v>788</v>
      </c>
      <c r="I128" s="76">
        <f>'05'!H18</f>
        <v>2800</v>
      </c>
      <c r="J128" s="70" t="s">
        <v>4998</v>
      </c>
      <c r="K128" s="70" t="str">
        <f>INDEX(PA_EXTRACAOITEM!D:D,MATCH(F128,PA_EXTRACAOITEM!B:B,0),0)</f>
        <v>Valor Permitido - Setembro</v>
      </c>
    </row>
    <row r="129" spans="2:11" ht="15">
      <c r="B129" s="75" t="str">
        <f>INDEX(SUM!D:D,MATCH(SUM!$F$3,SUM!B:B,0),0)</f>
        <v>P173</v>
      </c>
      <c r="C129" s="74">
        <v>118</v>
      </c>
      <c r="D129" s="71" t="s">
        <v>1015</v>
      </c>
      <c r="E129" s="74">
        <f t="shared" si="1"/>
        <v>2019</v>
      </c>
      <c r="F129" s="70" t="s">
        <v>789</v>
      </c>
      <c r="G129" s="71" t="s">
        <v>265</v>
      </c>
      <c r="H129" s="75" t="s">
        <v>790</v>
      </c>
      <c r="I129" s="76">
        <f>'05'!H19</f>
        <v>2800</v>
      </c>
      <c r="J129" s="70" t="s">
        <v>4998</v>
      </c>
      <c r="K129" s="70" t="str">
        <f>INDEX(PA_EXTRACAOITEM!D:D,MATCH(F129,PA_EXTRACAOITEM!B:B,0),0)</f>
        <v>Valor Permitido - Outubro</v>
      </c>
    </row>
    <row r="130" spans="2:11" ht="15">
      <c r="B130" s="75" t="str">
        <f>INDEX(SUM!D:D,MATCH(SUM!$F$3,SUM!B:B,0),0)</f>
        <v>P173</v>
      </c>
      <c r="C130" s="74">
        <v>118</v>
      </c>
      <c r="D130" s="71" t="s">
        <v>1015</v>
      </c>
      <c r="E130" s="74">
        <f t="shared" si="1"/>
        <v>2019</v>
      </c>
      <c r="F130" s="70" t="s">
        <v>791</v>
      </c>
      <c r="G130" s="71" t="s">
        <v>266</v>
      </c>
      <c r="H130" s="75" t="s">
        <v>792</v>
      </c>
      <c r="I130" s="76">
        <f>'05'!H20</f>
        <v>2800</v>
      </c>
      <c r="J130" s="70" t="s">
        <v>4998</v>
      </c>
      <c r="K130" s="70" t="str">
        <f>INDEX(PA_EXTRACAOITEM!D:D,MATCH(F130,PA_EXTRACAOITEM!B:B,0),0)</f>
        <v>Valor Permitido - Novembro</v>
      </c>
    </row>
    <row r="131" spans="2:11" ht="15">
      <c r="B131" s="75" t="str">
        <f>INDEX(SUM!D:D,MATCH(SUM!$F$3,SUM!B:B,0),0)</f>
        <v>P173</v>
      </c>
      <c r="C131" s="74">
        <v>118</v>
      </c>
      <c r="D131" s="71" t="s">
        <v>1015</v>
      </c>
      <c r="E131" s="74">
        <f t="shared" si="1"/>
        <v>2019</v>
      </c>
      <c r="F131" s="70" t="s">
        <v>793</v>
      </c>
      <c r="G131" s="71" t="s">
        <v>267</v>
      </c>
      <c r="H131" s="75" t="s">
        <v>794</v>
      </c>
      <c r="I131" s="76">
        <f>'05'!H21</f>
        <v>2800</v>
      </c>
      <c r="J131" s="70" t="s">
        <v>4998</v>
      </c>
      <c r="K131" s="70" t="str">
        <f>INDEX(PA_EXTRACAOITEM!D:D,MATCH(F131,PA_EXTRACAOITEM!B:B,0),0)</f>
        <v>Valor Permitido - Dezembro</v>
      </c>
    </row>
    <row r="132" spans="2:11" ht="15">
      <c r="B132" s="75" t="str">
        <f>INDEX(SUM!D:D,MATCH(SUM!$F$3,SUM!B:B,0),0)</f>
        <v>P173</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P173</v>
      </c>
      <c r="C133" s="74">
        <v>118</v>
      </c>
      <c r="D133" s="71" t="s">
        <v>1015</v>
      </c>
      <c r="E133" s="74">
        <f t="shared" si="1"/>
        <v>2019</v>
      </c>
      <c r="F133" s="70" t="s">
        <v>825</v>
      </c>
      <c r="G133" s="150" t="str">
        <f>'05'!B10</f>
        <v>01</v>
      </c>
      <c r="H133" s="75" t="s">
        <v>1044</v>
      </c>
      <c r="I133" s="76" t="str">
        <f>'05'!E10&amp;" "&amp;TEXT('05'!F10,"#.##0")&amp;"/"&amp;'05'!G10</f>
        <v>LEI MUNICIPAL N. 349/2012</v>
      </c>
      <c r="J133" s="70" t="s">
        <v>4999</v>
      </c>
      <c r="K133" s="70" t="e">
        <f>INDEX(PA_EXTRACAOITEM!D:D,MATCH(F133,PA_EXTRACAOITEM!B:B,0),0)</f>
        <v>#N/A</v>
      </c>
    </row>
    <row r="134" spans="2:11" ht="15">
      <c r="B134" s="75" t="str">
        <f>INDEX(SUM!D:D,MATCH(SUM!$F$3,SUM!B:B,0),0)</f>
        <v>P173</v>
      </c>
      <c r="C134" s="74">
        <v>118</v>
      </c>
      <c r="D134" s="71" t="s">
        <v>1015</v>
      </c>
      <c r="E134" s="74">
        <f aca="true" t="shared" si="2" ref="E134:E197">$E$2</f>
        <v>2019</v>
      </c>
      <c r="F134" s="70" t="s">
        <v>826</v>
      </c>
      <c r="G134" s="150" t="str">
        <f>'05'!B11</f>
        <v>02</v>
      </c>
      <c r="H134" s="75" t="s">
        <v>1045</v>
      </c>
      <c r="I134" s="76" t="str">
        <f>'05'!E11&amp;" "&amp;TEXT('05'!F11,"#.##0")&amp;"/"&amp;'05'!G11</f>
        <v>LEI MUNICIPAL N. 349/2012</v>
      </c>
      <c r="J134" s="70" t="s">
        <v>4999</v>
      </c>
      <c r="K134" s="70" t="e">
        <f>INDEX(PA_EXTRACAOITEM!D:D,MATCH(F134,PA_EXTRACAOITEM!B:B,0),0)</f>
        <v>#N/A</v>
      </c>
    </row>
    <row r="135" spans="2:11" ht="15">
      <c r="B135" s="75" t="str">
        <f>INDEX(SUM!D:D,MATCH(SUM!$F$3,SUM!B:B,0),0)</f>
        <v>P173</v>
      </c>
      <c r="C135" s="74">
        <v>118</v>
      </c>
      <c r="D135" s="71" t="s">
        <v>1015</v>
      </c>
      <c r="E135" s="74">
        <f t="shared" si="2"/>
        <v>2019</v>
      </c>
      <c r="F135" s="70" t="s">
        <v>827</v>
      </c>
      <c r="G135" s="150" t="str">
        <f>'05'!B12</f>
        <v>03</v>
      </c>
      <c r="H135" s="75" t="s">
        <v>1046</v>
      </c>
      <c r="I135" s="76" t="str">
        <f>'05'!E12&amp;" "&amp;TEXT('05'!F12,"#.##0")&amp;"/"&amp;'05'!G12</f>
        <v>LEI MUNICIPAL N. 349/2012</v>
      </c>
      <c r="J135" s="70" t="s">
        <v>4999</v>
      </c>
      <c r="K135" s="70" t="e">
        <f>INDEX(PA_EXTRACAOITEM!D:D,MATCH(F135,PA_EXTRACAOITEM!B:B,0),0)</f>
        <v>#N/A</v>
      </c>
    </row>
    <row r="136" spans="2:11" ht="15">
      <c r="B136" s="75" t="str">
        <f>INDEX(SUM!D:D,MATCH(SUM!$F$3,SUM!B:B,0),0)</f>
        <v>P173</v>
      </c>
      <c r="C136" s="74">
        <v>118</v>
      </c>
      <c r="D136" s="71" t="s">
        <v>1015</v>
      </c>
      <c r="E136" s="74">
        <f t="shared" si="2"/>
        <v>2019</v>
      </c>
      <c r="F136" s="70" t="s">
        <v>828</v>
      </c>
      <c r="G136" s="150" t="str">
        <f>'05'!B13</f>
        <v>04</v>
      </c>
      <c r="H136" s="75" t="s">
        <v>1047</v>
      </c>
      <c r="I136" s="76" t="str">
        <f>'05'!E13&amp;" "&amp;TEXT('05'!F13,"#.##0")&amp;"/"&amp;'05'!G13</f>
        <v>LEI MUNICIPAL N. 349/2012</v>
      </c>
      <c r="J136" s="70" t="s">
        <v>4999</v>
      </c>
      <c r="K136" s="70" t="e">
        <f>INDEX(PA_EXTRACAOITEM!D:D,MATCH(F136,PA_EXTRACAOITEM!B:B,0),0)</f>
        <v>#N/A</v>
      </c>
    </row>
    <row r="137" spans="2:11" ht="15">
      <c r="B137" s="75" t="str">
        <f>INDEX(SUM!D:D,MATCH(SUM!$F$3,SUM!B:B,0),0)</f>
        <v>P173</v>
      </c>
      <c r="C137" s="74">
        <v>118</v>
      </c>
      <c r="D137" s="71" t="s">
        <v>1015</v>
      </c>
      <c r="E137" s="74">
        <f t="shared" si="2"/>
        <v>2019</v>
      </c>
      <c r="F137" s="70" t="s">
        <v>829</v>
      </c>
      <c r="G137" s="150" t="str">
        <f>'05'!B14</f>
        <v>05</v>
      </c>
      <c r="H137" s="75" t="s">
        <v>1048</v>
      </c>
      <c r="I137" s="76" t="str">
        <f>'05'!E14&amp;" "&amp;TEXT('05'!F14,"#.##0")&amp;"/"&amp;'05'!G14</f>
        <v>LEI MUNICIPAL N. 349/2012</v>
      </c>
      <c r="J137" s="70" t="s">
        <v>4999</v>
      </c>
      <c r="K137" s="70" t="e">
        <f>INDEX(PA_EXTRACAOITEM!D:D,MATCH(F137,PA_EXTRACAOITEM!B:B,0),0)</f>
        <v>#N/A</v>
      </c>
    </row>
    <row r="138" spans="2:11" ht="15">
      <c r="B138" s="75" t="str">
        <f>INDEX(SUM!D:D,MATCH(SUM!$F$3,SUM!B:B,0),0)</f>
        <v>P173</v>
      </c>
      <c r="C138" s="74">
        <v>118</v>
      </c>
      <c r="D138" s="71" t="s">
        <v>1015</v>
      </c>
      <c r="E138" s="74">
        <f t="shared" si="2"/>
        <v>2019</v>
      </c>
      <c r="F138" s="70" t="s">
        <v>830</v>
      </c>
      <c r="G138" s="150" t="str">
        <f>'05'!B15</f>
        <v>06</v>
      </c>
      <c r="H138" s="75" t="s">
        <v>1049</v>
      </c>
      <c r="I138" s="76" t="str">
        <f>'05'!E15&amp;" "&amp;TEXT('05'!F15,"#.##0")&amp;"/"&amp;'05'!G15</f>
        <v>LEI MUNICIPAL N. 349/2012</v>
      </c>
      <c r="J138" s="70" t="s">
        <v>4999</v>
      </c>
      <c r="K138" s="70" t="e">
        <f>INDEX(PA_EXTRACAOITEM!D:D,MATCH(F138,PA_EXTRACAOITEM!B:B,0),0)</f>
        <v>#N/A</v>
      </c>
    </row>
    <row r="139" spans="2:11" ht="15">
      <c r="B139" s="75" t="str">
        <f>INDEX(SUM!D:D,MATCH(SUM!$F$3,SUM!B:B,0),0)</f>
        <v>P173</v>
      </c>
      <c r="C139" s="74">
        <v>118</v>
      </c>
      <c r="D139" s="71" t="s">
        <v>1015</v>
      </c>
      <c r="E139" s="74">
        <f t="shared" si="2"/>
        <v>2019</v>
      </c>
      <c r="F139" s="70" t="s">
        <v>831</v>
      </c>
      <c r="G139" s="150" t="str">
        <f>'05'!B16</f>
        <v>07</v>
      </c>
      <c r="H139" s="75" t="s">
        <v>1050</v>
      </c>
      <c r="I139" s="76" t="str">
        <f>'05'!E16&amp;" "&amp;TEXT('05'!F16,"#.##0")&amp;"/"&amp;'05'!G16</f>
        <v>LEI MUNICIPAL N. 349/2012</v>
      </c>
      <c r="J139" s="70" t="s">
        <v>4999</v>
      </c>
      <c r="K139" s="70" t="e">
        <f>INDEX(PA_EXTRACAOITEM!D:D,MATCH(F139,PA_EXTRACAOITEM!B:B,0),0)</f>
        <v>#N/A</v>
      </c>
    </row>
    <row r="140" spans="2:11" ht="15">
      <c r="B140" s="75" t="str">
        <f>INDEX(SUM!D:D,MATCH(SUM!$F$3,SUM!B:B,0),0)</f>
        <v>P173</v>
      </c>
      <c r="C140" s="74">
        <v>118</v>
      </c>
      <c r="D140" s="71" t="s">
        <v>1015</v>
      </c>
      <c r="E140" s="74">
        <f t="shared" si="2"/>
        <v>2019</v>
      </c>
      <c r="F140" s="70" t="s">
        <v>832</v>
      </c>
      <c r="G140" s="150" t="str">
        <f>'05'!B17</f>
        <v>08</v>
      </c>
      <c r="H140" s="75" t="s">
        <v>1051</v>
      </c>
      <c r="I140" s="76" t="str">
        <f>'05'!E17&amp;" "&amp;TEXT('05'!F17,"#.##0")&amp;"/"&amp;'05'!G17</f>
        <v>LEI MUNICIPAL N. 349/2012</v>
      </c>
      <c r="J140" s="70" t="s">
        <v>4999</v>
      </c>
      <c r="K140" s="70" t="e">
        <f>INDEX(PA_EXTRACAOITEM!D:D,MATCH(F140,PA_EXTRACAOITEM!B:B,0),0)</f>
        <v>#N/A</v>
      </c>
    </row>
    <row r="141" spans="2:11" ht="15">
      <c r="B141" s="75" t="str">
        <f>INDEX(SUM!D:D,MATCH(SUM!$F$3,SUM!B:B,0),0)</f>
        <v>P173</v>
      </c>
      <c r="C141" s="74">
        <v>118</v>
      </c>
      <c r="D141" s="71" t="s">
        <v>1015</v>
      </c>
      <c r="E141" s="74">
        <f t="shared" si="2"/>
        <v>2019</v>
      </c>
      <c r="F141" s="70" t="s">
        <v>833</v>
      </c>
      <c r="G141" s="150" t="str">
        <f>'05'!B18</f>
        <v>09</v>
      </c>
      <c r="H141" s="75" t="s">
        <v>1052</v>
      </c>
      <c r="I141" s="76" t="str">
        <f>'05'!E18&amp;" "&amp;TEXT('05'!F18,"#.##0")&amp;"/"&amp;'05'!G18</f>
        <v>LEI MUNICIPAL N. 349/2012</v>
      </c>
      <c r="J141" s="70" t="s">
        <v>4999</v>
      </c>
      <c r="K141" s="70" t="e">
        <f>INDEX(PA_EXTRACAOITEM!D:D,MATCH(F141,PA_EXTRACAOITEM!B:B,0),0)</f>
        <v>#N/A</v>
      </c>
    </row>
    <row r="142" spans="2:11" ht="15">
      <c r="B142" s="75" t="str">
        <f>INDEX(SUM!D:D,MATCH(SUM!$F$3,SUM!B:B,0),0)</f>
        <v>P173</v>
      </c>
      <c r="C142" s="74">
        <v>118</v>
      </c>
      <c r="D142" s="71" t="s">
        <v>1015</v>
      </c>
      <c r="E142" s="74">
        <f t="shared" si="2"/>
        <v>2019</v>
      </c>
      <c r="F142" s="70" t="s">
        <v>834</v>
      </c>
      <c r="G142" s="150" t="str">
        <f>'05'!B19</f>
        <v>10</v>
      </c>
      <c r="H142" s="75" t="s">
        <v>1053</v>
      </c>
      <c r="I142" s="76" t="str">
        <f>'05'!E19&amp;" "&amp;TEXT('05'!F19,"#.##0")&amp;"/"&amp;'05'!G19</f>
        <v>LEI MUNICIPAL N. 349/2012</v>
      </c>
      <c r="J142" s="70" t="s">
        <v>4999</v>
      </c>
      <c r="K142" s="70" t="e">
        <f>INDEX(PA_EXTRACAOITEM!D:D,MATCH(F142,PA_EXTRACAOITEM!B:B,0),0)</f>
        <v>#N/A</v>
      </c>
    </row>
    <row r="143" spans="2:11" ht="15">
      <c r="B143" s="75" t="str">
        <f>INDEX(SUM!D:D,MATCH(SUM!$F$3,SUM!B:B,0),0)</f>
        <v>P173</v>
      </c>
      <c r="C143" s="74">
        <v>118</v>
      </c>
      <c r="D143" s="71" t="s">
        <v>1015</v>
      </c>
      <c r="E143" s="74">
        <f t="shared" si="2"/>
        <v>2019</v>
      </c>
      <c r="F143" s="70" t="s">
        <v>835</v>
      </c>
      <c r="G143" s="150" t="str">
        <f>'05'!B20</f>
        <v>11</v>
      </c>
      <c r="H143" s="75" t="s">
        <v>1054</v>
      </c>
      <c r="I143" s="76" t="str">
        <f>'05'!E20&amp;" "&amp;TEXT('05'!F20,"#.##0")&amp;"/"&amp;'05'!G20</f>
        <v>LEI MUNICIPAL N. 349/2012</v>
      </c>
      <c r="J143" s="70" t="s">
        <v>4999</v>
      </c>
      <c r="K143" s="70" t="e">
        <f>INDEX(PA_EXTRACAOITEM!D:D,MATCH(F143,PA_EXTRACAOITEM!B:B,0),0)</f>
        <v>#N/A</v>
      </c>
    </row>
    <row r="144" spans="2:11" ht="15">
      <c r="B144" s="75" t="str">
        <f>INDEX(SUM!D:D,MATCH(SUM!$F$3,SUM!B:B,0),0)</f>
        <v>P173</v>
      </c>
      <c r="C144" s="74">
        <v>118</v>
      </c>
      <c r="D144" s="71" t="s">
        <v>1015</v>
      </c>
      <c r="E144" s="74">
        <f t="shared" si="2"/>
        <v>2019</v>
      </c>
      <c r="F144" s="70" t="s">
        <v>836</v>
      </c>
      <c r="G144" s="150" t="str">
        <f>'05'!B21</f>
        <v>12</v>
      </c>
      <c r="H144" s="75" t="s">
        <v>1055</v>
      </c>
      <c r="I144" s="76" t="str">
        <f>'05'!E21&amp;" "&amp;TEXT('05'!F21,"#.##0")&amp;"/"&amp;'05'!G21</f>
        <v>LEI MUNICIPAL N. 349/2012</v>
      </c>
      <c r="J144" s="70" t="s">
        <v>4999</v>
      </c>
      <c r="K144" s="70" t="e">
        <f>INDEX(PA_EXTRACAOITEM!D:D,MATCH(F144,PA_EXTRACAOITEM!B:B,0),0)</f>
        <v>#N/A</v>
      </c>
    </row>
    <row r="145" spans="2:11" ht="15">
      <c r="B145" s="75" t="str">
        <f>INDEX(SUM!D:D,MATCH(SUM!$F$3,SUM!B:B,0),0)</f>
        <v>P173</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P173</v>
      </c>
      <c r="C146" s="74">
        <v>118</v>
      </c>
      <c r="D146" s="71" t="s">
        <v>1015</v>
      </c>
      <c r="E146" s="74">
        <f t="shared" si="2"/>
        <v>2019</v>
      </c>
      <c r="F146" s="70" t="s">
        <v>797</v>
      </c>
      <c r="G146" s="71" t="s">
        <v>269</v>
      </c>
      <c r="H146" s="75" t="s">
        <v>798</v>
      </c>
      <c r="I146" s="76">
        <f>'06'!E10</f>
        <v>2800</v>
      </c>
      <c r="J146" s="70" t="s">
        <v>4998</v>
      </c>
      <c r="K146" s="70" t="str">
        <f>INDEX(PA_EXTRACAOITEM!D:D,MATCH(F146,PA_EXTRACAOITEM!B:B,0),0)</f>
        <v>Valor Pago - Janeiro</v>
      </c>
    </row>
    <row r="147" spans="2:11" ht="15">
      <c r="B147" s="75" t="str">
        <f>INDEX(SUM!D:D,MATCH(SUM!$F$3,SUM!B:B,0),0)</f>
        <v>P173</v>
      </c>
      <c r="C147" s="74">
        <v>118</v>
      </c>
      <c r="D147" s="71" t="s">
        <v>1015</v>
      </c>
      <c r="E147" s="74">
        <f t="shared" si="2"/>
        <v>2019</v>
      </c>
      <c r="F147" s="70" t="s">
        <v>799</v>
      </c>
      <c r="G147" s="71" t="s">
        <v>270</v>
      </c>
      <c r="H147" s="75" t="s">
        <v>800</v>
      </c>
      <c r="I147" s="76">
        <f>'06'!E11</f>
        <v>2800</v>
      </c>
      <c r="J147" s="70" t="s">
        <v>4998</v>
      </c>
      <c r="K147" s="70" t="str">
        <f>INDEX(PA_EXTRACAOITEM!D:D,MATCH(F147,PA_EXTRACAOITEM!B:B,0),0)</f>
        <v>Valor Pago - Fevereiro</v>
      </c>
    </row>
    <row r="148" spans="2:11" ht="15">
      <c r="B148" s="75" t="str">
        <f>INDEX(SUM!D:D,MATCH(SUM!$F$3,SUM!B:B,0),0)</f>
        <v>P173</v>
      </c>
      <c r="C148" s="74">
        <v>118</v>
      </c>
      <c r="D148" s="71" t="s">
        <v>1015</v>
      </c>
      <c r="E148" s="74">
        <f t="shared" si="2"/>
        <v>2019</v>
      </c>
      <c r="F148" s="70" t="s">
        <v>801</v>
      </c>
      <c r="G148" s="71" t="s">
        <v>271</v>
      </c>
      <c r="H148" s="75" t="s">
        <v>802</v>
      </c>
      <c r="I148" s="76">
        <f>'06'!E12</f>
        <v>2800</v>
      </c>
      <c r="J148" s="70" t="s">
        <v>4998</v>
      </c>
      <c r="K148" s="70" t="str">
        <f>INDEX(PA_EXTRACAOITEM!D:D,MATCH(F148,PA_EXTRACAOITEM!B:B,0),0)</f>
        <v>Valor Pago - Março</v>
      </c>
    </row>
    <row r="149" spans="2:11" ht="15">
      <c r="B149" s="75" t="str">
        <f>INDEX(SUM!D:D,MATCH(SUM!$F$3,SUM!B:B,0),0)</f>
        <v>P173</v>
      </c>
      <c r="C149" s="74">
        <v>118</v>
      </c>
      <c r="D149" s="71" t="s">
        <v>1015</v>
      </c>
      <c r="E149" s="74">
        <f t="shared" si="2"/>
        <v>2019</v>
      </c>
      <c r="F149" s="70" t="s">
        <v>803</v>
      </c>
      <c r="G149" s="71" t="s">
        <v>272</v>
      </c>
      <c r="H149" s="75" t="s">
        <v>804</v>
      </c>
      <c r="I149" s="76">
        <f>'06'!E13</f>
        <v>2800</v>
      </c>
      <c r="J149" s="70" t="s">
        <v>4998</v>
      </c>
      <c r="K149" s="70" t="str">
        <f>INDEX(PA_EXTRACAOITEM!D:D,MATCH(F149,PA_EXTRACAOITEM!B:B,0),0)</f>
        <v>Valor Pago - Abril</v>
      </c>
    </row>
    <row r="150" spans="2:11" ht="15">
      <c r="B150" s="75" t="str">
        <f>INDEX(SUM!D:D,MATCH(SUM!$F$3,SUM!B:B,0),0)</f>
        <v>P173</v>
      </c>
      <c r="C150" s="74">
        <v>118</v>
      </c>
      <c r="D150" s="71" t="s">
        <v>1015</v>
      </c>
      <c r="E150" s="74">
        <f t="shared" si="2"/>
        <v>2019</v>
      </c>
      <c r="F150" s="70" t="s">
        <v>805</v>
      </c>
      <c r="G150" s="71" t="s">
        <v>273</v>
      </c>
      <c r="H150" s="75" t="s">
        <v>806</v>
      </c>
      <c r="I150" s="76">
        <f>'06'!E14</f>
        <v>2800</v>
      </c>
      <c r="J150" s="70" t="s">
        <v>4998</v>
      </c>
      <c r="K150" s="70" t="str">
        <f>INDEX(PA_EXTRACAOITEM!D:D,MATCH(F150,PA_EXTRACAOITEM!B:B,0),0)</f>
        <v>Valor Pago - Maio</v>
      </c>
    </row>
    <row r="151" spans="2:11" ht="15">
      <c r="B151" s="75" t="str">
        <f>INDEX(SUM!D:D,MATCH(SUM!$F$3,SUM!B:B,0),0)</f>
        <v>P173</v>
      </c>
      <c r="C151" s="74">
        <v>118</v>
      </c>
      <c r="D151" s="71" t="s">
        <v>1015</v>
      </c>
      <c r="E151" s="74">
        <f t="shared" si="2"/>
        <v>2019</v>
      </c>
      <c r="F151" s="70" t="s">
        <v>807</v>
      </c>
      <c r="G151" s="71" t="s">
        <v>274</v>
      </c>
      <c r="H151" s="75" t="s">
        <v>808</v>
      </c>
      <c r="I151" s="76">
        <f>'06'!E15</f>
        <v>2800</v>
      </c>
      <c r="J151" s="70" t="s">
        <v>4998</v>
      </c>
      <c r="K151" s="70" t="str">
        <f>INDEX(PA_EXTRACAOITEM!D:D,MATCH(F151,PA_EXTRACAOITEM!B:B,0),0)</f>
        <v>Valor Pago - Junho</v>
      </c>
    </row>
    <row r="152" spans="2:11" ht="15">
      <c r="B152" s="75" t="str">
        <f>INDEX(SUM!D:D,MATCH(SUM!$F$3,SUM!B:B,0),0)</f>
        <v>P173</v>
      </c>
      <c r="C152" s="74">
        <v>118</v>
      </c>
      <c r="D152" s="71" t="s">
        <v>1015</v>
      </c>
      <c r="E152" s="74">
        <f t="shared" si="2"/>
        <v>2019</v>
      </c>
      <c r="F152" s="70" t="s">
        <v>809</v>
      </c>
      <c r="G152" s="71" t="s">
        <v>275</v>
      </c>
      <c r="H152" s="75" t="s">
        <v>810</v>
      </c>
      <c r="I152" s="76">
        <f>'06'!E16</f>
        <v>2800</v>
      </c>
      <c r="J152" s="70" t="s">
        <v>4998</v>
      </c>
      <c r="K152" s="70" t="str">
        <f>INDEX(PA_EXTRACAOITEM!D:D,MATCH(F152,PA_EXTRACAOITEM!B:B,0),0)</f>
        <v>Valor Pago - Julho</v>
      </c>
    </row>
    <row r="153" spans="2:11" ht="15">
      <c r="B153" s="75" t="str">
        <f>INDEX(SUM!D:D,MATCH(SUM!$F$3,SUM!B:B,0),0)</f>
        <v>P173</v>
      </c>
      <c r="C153" s="74">
        <v>118</v>
      </c>
      <c r="D153" s="71" t="s">
        <v>1015</v>
      </c>
      <c r="E153" s="74">
        <f t="shared" si="2"/>
        <v>2019</v>
      </c>
      <c r="F153" s="70" t="s">
        <v>811</v>
      </c>
      <c r="G153" s="71" t="s">
        <v>276</v>
      </c>
      <c r="H153" s="75" t="s">
        <v>812</v>
      </c>
      <c r="I153" s="76">
        <f>'06'!E17</f>
        <v>2800</v>
      </c>
      <c r="J153" s="70" t="s">
        <v>4998</v>
      </c>
      <c r="K153" s="70" t="str">
        <f>INDEX(PA_EXTRACAOITEM!D:D,MATCH(F153,PA_EXTRACAOITEM!B:B,0),0)</f>
        <v>Valor Pago - Agosto</v>
      </c>
    </row>
    <row r="154" spans="2:11" ht="15">
      <c r="B154" s="75" t="str">
        <f>INDEX(SUM!D:D,MATCH(SUM!$F$3,SUM!B:B,0),0)</f>
        <v>P173</v>
      </c>
      <c r="C154" s="74">
        <v>118</v>
      </c>
      <c r="D154" s="71" t="s">
        <v>1015</v>
      </c>
      <c r="E154" s="74">
        <f t="shared" si="2"/>
        <v>2019</v>
      </c>
      <c r="F154" s="70" t="s">
        <v>813</v>
      </c>
      <c r="G154" s="71" t="s">
        <v>277</v>
      </c>
      <c r="H154" s="75" t="s">
        <v>814</v>
      </c>
      <c r="I154" s="76">
        <f>'06'!E18</f>
        <v>2800</v>
      </c>
      <c r="J154" s="70" t="s">
        <v>4998</v>
      </c>
      <c r="K154" s="70" t="str">
        <f>INDEX(PA_EXTRACAOITEM!D:D,MATCH(F154,PA_EXTRACAOITEM!B:B,0),0)</f>
        <v>Valor Pago - Setembro</v>
      </c>
    </row>
    <row r="155" spans="2:11" ht="15">
      <c r="B155" s="75" t="str">
        <f>INDEX(SUM!D:D,MATCH(SUM!$F$3,SUM!B:B,0),0)</f>
        <v>P173</v>
      </c>
      <c r="C155" s="74">
        <v>118</v>
      </c>
      <c r="D155" s="71" t="s">
        <v>1015</v>
      </c>
      <c r="E155" s="74">
        <f t="shared" si="2"/>
        <v>2019</v>
      </c>
      <c r="F155" s="70" t="s">
        <v>815</v>
      </c>
      <c r="G155" s="71" t="s">
        <v>278</v>
      </c>
      <c r="H155" s="75" t="s">
        <v>816</v>
      </c>
      <c r="I155" s="76">
        <f>'06'!E19</f>
        <v>2800</v>
      </c>
      <c r="J155" s="70" t="s">
        <v>4998</v>
      </c>
      <c r="K155" s="70" t="str">
        <f>INDEX(PA_EXTRACAOITEM!D:D,MATCH(F155,PA_EXTRACAOITEM!B:B,0),0)</f>
        <v>Valor Pago - Outubro</v>
      </c>
    </row>
    <row r="156" spans="2:11" ht="15">
      <c r="B156" s="75" t="str">
        <f>INDEX(SUM!D:D,MATCH(SUM!$F$3,SUM!B:B,0),0)</f>
        <v>P173</v>
      </c>
      <c r="C156" s="74">
        <v>118</v>
      </c>
      <c r="D156" s="71" t="s">
        <v>1015</v>
      </c>
      <c r="E156" s="74">
        <f t="shared" si="2"/>
        <v>2019</v>
      </c>
      <c r="F156" s="70" t="s">
        <v>817</v>
      </c>
      <c r="G156" s="71" t="s">
        <v>279</v>
      </c>
      <c r="H156" s="75" t="s">
        <v>818</v>
      </c>
      <c r="I156" s="76">
        <f>'06'!E20</f>
        <v>2800</v>
      </c>
      <c r="J156" s="70" t="s">
        <v>4998</v>
      </c>
      <c r="K156" s="70" t="str">
        <f>INDEX(PA_EXTRACAOITEM!D:D,MATCH(F156,PA_EXTRACAOITEM!B:B,0),0)</f>
        <v>Valor Pago - Novembro</v>
      </c>
    </row>
    <row r="157" spans="2:11" ht="15">
      <c r="B157" s="75" t="str">
        <f>INDEX(SUM!D:D,MATCH(SUM!$F$3,SUM!B:B,0),0)</f>
        <v>P173</v>
      </c>
      <c r="C157" s="74">
        <v>118</v>
      </c>
      <c r="D157" s="71" t="s">
        <v>1015</v>
      </c>
      <c r="E157" s="74">
        <f t="shared" si="2"/>
        <v>2019</v>
      </c>
      <c r="F157" s="70" t="s">
        <v>819</v>
      </c>
      <c r="G157" s="71" t="s">
        <v>820</v>
      </c>
      <c r="H157" s="75" t="s">
        <v>821</v>
      </c>
      <c r="I157" s="76">
        <f>'06'!E21</f>
        <v>2800</v>
      </c>
      <c r="J157" s="70" t="s">
        <v>4998</v>
      </c>
      <c r="K157" s="70" t="str">
        <f>INDEX(PA_EXTRACAOITEM!D:D,MATCH(F157,PA_EXTRACAOITEM!B:B,0),0)</f>
        <v>Valor Pago - Dezembro</v>
      </c>
    </row>
    <row r="158" spans="2:11" ht="15">
      <c r="B158" s="75" t="str">
        <f>INDEX(SUM!D:D,MATCH(SUM!$F$3,SUM!B:B,0),0)</f>
        <v>P173</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P173</v>
      </c>
      <c r="C159" s="73">
        <v>102</v>
      </c>
      <c r="D159" s="71" t="s">
        <v>1012</v>
      </c>
      <c r="E159" s="74">
        <f t="shared" si="2"/>
        <v>2019</v>
      </c>
      <c r="F159" s="70" t="s">
        <v>844</v>
      </c>
      <c r="G159" s="72" t="s">
        <v>17</v>
      </c>
      <c r="H159" s="72" t="s">
        <v>845</v>
      </c>
      <c r="I159" s="71" t="str">
        <f>'08'!B10</f>
        <v>CLEDJANE TAVARES RODRIGUES</v>
      </c>
      <c r="J159" s="70" t="s">
        <v>4998</v>
      </c>
      <c r="K159" s="70" t="e">
        <f>INDEX(PA_EXTRACAOITEM!D:D,MATCH(F159,PA_EXTRACAOITEM!B:B,0),0)</f>
        <v>#N/A</v>
      </c>
    </row>
    <row r="160" spans="2:11" ht="15">
      <c r="B160" s="75" t="str">
        <f>INDEX(SUM!D:D,MATCH(SUM!$F$3,SUM!B:B,0),0)</f>
        <v>P173</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P173</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P173</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P173</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P173</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P173</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P173</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P173</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P173</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P173</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P173</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P173</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P173</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P173</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P173</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P173</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P173</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P173</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P173</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P173</v>
      </c>
      <c r="C179" s="73">
        <v>102</v>
      </c>
      <c r="D179" s="71" t="s">
        <v>1012</v>
      </c>
      <c r="E179" s="74">
        <f t="shared" si="2"/>
        <v>2019</v>
      </c>
      <c r="F179" s="70" t="s">
        <v>865</v>
      </c>
      <c r="G179" s="72" t="s">
        <v>17</v>
      </c>
      <c r="H179" s="72" t="s">
        <v>866</v>
      </c>
      <c r="I179" s="71" t="str">
        <f>'08'!C10</f>
        <v>VEREADORA/PRESIDENTA</v>
      </c>
      <c r="J179" s="70" t="s">
        <v>4998</v>
      </c>
      <c r="K179" s="70" t="e">
        <f>INDEX(PA_EXTRACAOITEM!D:D,MATCH(F179,PA_EXTRACAOITEM!B:B,0),0)</f>
        <v>#N/A</v>
      </c>
    </row>
    <row r="180" spans="2:11" ht="15">
      <c r="B180" s="75" t="str">
        <f>INDEX(SUM!D:D,MATCH(SUM!$F$3,SUM!B:B,0),0)</f>
        <v>P173</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P173</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P173</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P173</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P173</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P173</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P173</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P173</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P173</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P173</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P173</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P173</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P173</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P173</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P173</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P173</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P173</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P173</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P173</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P173</v>
      </c>
      <c r="C199" s="73">
        <v>102</v>
      </c>
      <c r="D199" s="71" t="s">
        <v>1012</v>
      </c>
      <c r="E199" s="74">
        <f t="shared" si="3"/>
        <v>2019</v>
      </c>
      <c r="F199" s="70" t="s">
        <v>886</v>
      </c>
      <c r="G199" s="72" t="s">
        <v>17</v>
      </c>
      <c r="H199" s="72" t="s">
        <v>887</v>
      </c>
      <c r="I199" s="71" t="str">
        <f>'08'!D10</f>
        <v>ATA DE POSSE</v>
      </c>
      <c r="J199" s="70" t="s">
        <v>4998</v>
      </c>
      <c r="K199" s="70" t="e">
        <f>INDEX(PA_EXTRACAOITEM!D:D,MATCH(F199,PA_EXTRACAOITEM!B:B,0),0)</f>
        <v>#N/A</v>
      </c>
    </row>
    <row r="200" spans="2:11" ht="15">
      <c r="B200" s="75" t="str">
        <f>INDEX(SUM!D:D,MATCH(SUM!$F$3,SUM!B:B,0),0)</f>
        <v>P173</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P173</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P173</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P173</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P173</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P173</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P173</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P173</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P173</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P173</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P173</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P173</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P173</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P173</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P173</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P173</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P173</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P173</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P173</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P173</v>
      </c>
      <c r="C219" s="73">
        <v>102</v>
      </c>
      <c r="D219" s="71" t="s">
        <v>1012</v>
      </c>
      <c r="E219" s="74">
        <f t="shared" si="3"/>
        <v>2019</v>
      </c>
      <c r="F219" s="70" t="s">
        <v>907</v>
      </c>
      <c r="G219" s="72" t="s">
        <v>17</v>
      </c>
      <c r="H219" s="72" t="s">
        <v>908</v>
      </c>
      <c r="I219" s="151">
        <f>'08'!E10</f>
        <v>98479377453</v>
      </c>
      <c r="J219" s="70" t="s">
        <v>4998</v>
      </c>
      <c r="K219" s="70" t="e">
        <f>INDEX(PA_EXTRACAOITEM!D:D,MATCH(F219,PA_EXTRACAOITEM!B:B,0),0)</f>
        <v>#N/A</v>
      </c>
    </row>
    <row r="220" spans="2:11" ht="15">
      <c r="B220" s="75" t="str">
        <f>INDEX(SUM!D:D,MATCH(SUM!$F$3,SUM!B:B,0),0)</f>
        <v>P173</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P173</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P173</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P173</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P173</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P173</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P173</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P173</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P173</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P173</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P173</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P173</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P173</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P173</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P173</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P173</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P173</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P173</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P173</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P173</v>
      </c>
      <c r="C239" s="73">
        <v>102</v>
      </c>
      <c r="D239" s="71" t="s">
        <v>1012</v>
      </c>
      <c r="E239" s="74">
        <f t="shared" si="3"/>
        <v>2019</v>
      </c>
      <c r="F239" s="70" t="s">
        <v>928</v>
      </c>
      <c r="G239" s="72" t="s">
        <v>17</v>
      </c>
      <c r="H239" s="72" t="s">
        <v>929</v>
      </c>
      <c r="I239" s="71" t="str">
        <f>'08'!F10</f>
        <v>SOLTEIRA</v>
      </c>
      <c r="J239" s="70" t="s">
        <v>4998</v>
      </c>
      <c r="K239" s="70" t="e">
        <f>INDEX(PA_EXTRACAOITEM!D:D,MATCH(F239,PA_EXTRACAOITEM!B:B,0),0)</f>
        <v>#N/A</v>
      </c>
    </row>
    <row r="240" spans="2:11" ht="15">
      <c r="B240" s="75" t="str">
        <f>INDEX(SUM!D:D,MATCH(SUM!$F$3,SUM!B:B,0),0)</f>
        <v>P173</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P173</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P173</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P173</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P173</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P173</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P173</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P173</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P173</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P173</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P173</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P173</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P173</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P173</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P173</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P173</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P173</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P173</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P173</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P173</v>
      </c>
      <c r="C259" s="73">
        <v>102</v>
      </c>
      <c r="D259" s="71" t="s">
        <v>1012</v>
      </c>
      <c r="E259" s="74">
        <f t="shared" si="3"/>
        <v>2019</v>
      </c>
      <c r="F259" s="70" t="s">
        <v>949</v>
      </c>
      <c r="G259" s="72" t="s">
        <v>17</v>
      </c>
      <c r="H259" s="72" t="s">
        <v>950</v>
      </c>
      <c r="I259" s="71" t="str">
        <f>'08'!G10</f>
        <v>PRACA PADRE LUIZ GONZAGA 46 CENTRO SANTA CRUZ-PE</v>
      </c>
      <c r="J259" s="70" t="s">
        <v>4998</v>
      </c>
      <c r="K259" s="70" t="e">
        <f>INDEX(PA_EXTRACAOITEM!D:D,MATCH(F259,PA_EXTRACAOITEM!B:B,0),0)</f>
        <v>#N/A</v>
      </c>
    </row>
    <row r="260" spans="2:11" ht="15">
      <c r="B260" s="75" t="str">
        <f>INDEX(SUM!D:D,MATCH(SUM!$F$3,SUM!B:B,0),0)</f>
        <v>P173</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P173</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P173</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P173</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P173</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P173</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P173</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P173</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P173</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P173</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P173</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P173</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P173</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P173</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P173</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P173</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P173</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P173</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P173</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P173</v>
      </c>
      <c r="C279" s="73">
        <v>102</v>
      </c>
      <c r="D279" s="71" t="s">
        <v>1012</v>
      </c>
      <c r="E279" s="74">
        <f t="shared" si="4"/>
        <v>2019</v>
      </c>
      <c r="F279" s="70" t="s">
        <v>970</v>
      </c>
      <c r="G279" s="72" t="s">
        <v>17</v>
      </c>
      <c r="H279" s="72" t="s">
        <v>971</v>
      </c>
      <c r="I279" s="152">
        <f>'08'!H10</f>
        <v>0</v>
      </c>
      <c r="J279" s="70" t="s">
        <v>4998</v>
      </c>
      <c r="K279" s="70" t="e">
        <f>INDEX(PA_EXTRACAOITEM!D:D,MATCH(F279,PA_EXTRACAOITEM!B:B,0),0)</f>
        <v>#N/A</v>
      </c>
    </row>
    <row r="280" spans="2:11" ht="15">
      <c r="B280" s="75" t="str">
        <f>INDEX(SUM!D:D,MATCH(SUM!$F$3,SUM!B:B,0),0)</f>
        <v>P173</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P173</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P173</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P173</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P173</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P173</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P173</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P173</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P173</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P173</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P173</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P173</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P173</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P173</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P173</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P173</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P173</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P173</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P173</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P173</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P173</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P173</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P173</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P173</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P173</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P173</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P173</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P173</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P173</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P173</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P173</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P173</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P173</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P173</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P173</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P173</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P173</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P173</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P173</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P173</v>
      </c>
      <c r="C319" s="73">
        <v>198</v>
      </c>
      <c r="D319" s="71" t="s">
        <v>1017</v>
      </c>
      <c r="E319" s="74">
        <f t="shared" si="4"/>
        <v>2019</v>
      </c>
      <c r="F319" s="70" t="s">
        <v>838</v>
      </c>
      <c r="G319" s="70"/>
      <c r="H319" s="72" t="s">
        <v>839</v>
      </c>
      <c r="I319" s="71" t="str">
        <f>'01'!F9</f>
        <v>JURANEIDE GALINDO DE SOUZA SILVA</v>
      </c>
      <c r="J319" s="70" t="s">
        <v>4998</v>
      </c>
      <c r="K319" s="70" t="str">
        <f>INDEX(PA_EXTRACAOITEM!D:D,MATCH(F319,PA_EXTRACAOITEM!B:B,0),0)</f>
        <v>Informações Preliminares</v>
      </c>
    </row>
    <row r="320" spans="2:11" ht="15">
      <c r="B320" s="75" t="str">
        <f>INDEX(SUM!D:D,MATCH(SUM!$F$3,SUM!B:B,0),0)</f>
        <v>P173</v>
      </c>
      <c r="C320" s="73">
        <v>198</v>
      </c>
      <c r="D320" s="71" t="s">
        <v>1017</v>
      </c>
      <c r="E320" s="74">
        <f t="shared" si="4"/>
        <v>2019</v>
      </c>
      <c r="F320" s="70" t="s">
        <v>840</v>
      </c>
      <c r="G320" s="70"/>
      <c r="H320" s="72" t="s">
        <v>841</v>
      </c>
      <c r="I320" s="71" t="str">
        <f>'01'!F10</f>
        <v>gallindo@live.com</v>
      </c>
      <c r="J320" s="70" t="s">
        <v>4998</v>
      </c>
      <c r="K320" s="70" t="str">
        <f>INDEX(PA_EXTRACAOITEM!D:D,MATCH(F320,PA_EXTRACAOITEM!B:B,0),0)</f>
        <v>Informações Preliminares</v>
      </c>
    </row>
    <row r="321" spans="2:11" ht="15">
      <c r="B321" s="75" t="str">
        <f>INDEX(SUM!D:D,MATCH(SUM!$F$3,SUM!B:B,0),0)</f>
        <v>P173</v>
      </c>
      <c r="C321" s="73">
        <v>198</v>
      </c>
      <c r="D321" s="71" t="s">
        <v>1017</v>
      </c>
      <c r="E321" s="74">
        <f t="shared" si="4"/>
        <v>2019</v>
      </c>
      <c r="F321" s="70" t="s">
        <v>842</v>
      </c>
      <c r="H321" s="72" t="s">
        <v>843</v>
      </c>
      <c r="I321" s="71">
        <f>'01'!F11</f>
        <v>8781328233</v>
      </c>
      <c r="J321" s="70" t="s">
        <v>4998</v>
      </c>
      <c r="K321" s="70" t="str">
        <f>INDEX(PA_EXTRACAOITEM!D:D,MATCH(F321,PA_EXTRACAOITEM!B:B,0),0)</f>
        <v>Informações Preliminares</v>
      </c>
    </row>
    <row r="322" spans="2:11" ht="15">
      <c r="B322" s="75" t="str">
        <f>INDEX(SUM!D:D,MATCH(SUM!$F$3,SUM!B:B,0),0)</f>
        <v>P173</v>
      </c>
      <c r="C322" s="74">
        <v>112</v>
      </c>
      <c r="D322" s="71" t="s">
        <v>1057</v>
      </c>
      <c r="E322" s="74">
        <f t="shared" si="4"/>
        <v>2019</v>
      </c>
      <c r="F322" s="71" t="s">
        <v>1326</v>
      </c>
      <c r="G322" s="75" t="s">
        <v>17</v>
      </c>
      <c r="H322" s="72" t="s">
        <v>1058</v>
      </c>
      <c r="I322" s="76">
        <f>'09'!D17</f>
        <v>658.65</v>
      </c>
      <c r="J322" s="70" t="s">
        <v>4998</v>
      </c>
      <c r="K322" s="70" t="str">
        <f>INDEX(PA_EXTRACAOITEM!D:D,MATCH(F322,PA_EXTRACAOITEM!B:B,0),0)</f>
        <v>Retenção - Janeiro</v>
      </c>
    </row>
    <row r="323" spans="2:11" ht="15">
      <c r="B323" s="75" t="str">
        <f>INDEX(SUM!D:D,MATCH(SUM!$F$3,SUM!B:B,0),0)</f>
        <v>P173</v>
      </c>
      <c r="C323" s="74">
        <v>112</v>
      </c>
      <c r="D323" s="71" t="s">
        <v>1057</v>
      </c>
      <c r="E323" s="74">
        <f t="shared" si="4"/>
        <v>2019</v>
      </c>
      <c r="F323" s="71" t="s">
        <v>1327</v>
      </c>
      <c r="G323" s="75" t="s">
        <v>17</v>
      </c>
      <c r="H323" s="72" t="s">
        <v>1059</v>
      </c>
      <c r="I323" s="76">
        <f>'09'!D18</f>
        <v>658.65</v>
      </c>
      <c r="J323" s="70" t="s">
        <v>4998</v>
      </c>
      <c r="K323" s="70" t="str">
        <f>INDEX(PA_EXTRACAOITEM!D:D,MATCH(F323,PA_EXTRACAOITEM!B:B,0),0)</f>
        <v>Retenção - Fevereiro</v>
      </c>
    </row>
    <row r="324" spans="2:11" ht="15">
      <c r="B324" s="75" t="str">
        <f>INDEX(SUM!D:D,MATCH(SUM!$F$3,SUM!B:B,0),0)</f>
        <v>P173</v>
      </c>
      <c r="C324" s="74">
        <v>112</v>
      </c>
      <c r="D324" s="71" t="s">
        <v>1057</v>
      </c>
      <c r="E324" s="74">
        <f t="shared" si="4"/>
        <v>2019</v>
      </c>
      <c r="F324" s="71" t="s">
        <v>1328</v>
      </c>
      <c r="G324" s="75" t="s">
        <v>17</v>
      </c>
      <c r="H324" s="72" t="s">
        <v>1060</v>
      </c>
      <c r="I324" s="76">
        <f>'09'!D19</f>
        <v>658.65</v>
      </c>
      <c r="J324" s="70" t="s">
        <v>4998</v>
      </c>
      <c r="K324" s="70" t="str">
        <f>INDEX(PA_EXTRACAOITEM!D:D,MATCH(F324,PA_EXTRACAOITEM!B:B,0),0)</f>
        <v>Retenção - Março</v>
      </c>
    </row>
    <row r="325" spans="2:11" ht="15">
      <c r="B325" s="75" t="str">
        <f>INDEX(SUM!D:D,MATCH(SUM!$F$3,SUM!B:B,0),0)</f>
        <v>P173</v>
      </c>
      <c r="C325" s="74">
        <v>112</v>
      </c>
      <c r="D325" s="71" t="s">
        <v>1057</v>
      </c>
      <c r="E325" s="74">
        <f t="shared" si="4"/>
        <v>2019</v>
      </c>
      <c r="F325" s="71" t="s">
        <v>1329</v>
      </c>
      <c r="G325" s="75" t="s">
        <v>17</v>
      </c>
      <c r="H325" s="72" t="s">
        <v>1061</v>
      </c>
      <c r="I325" s="76">
        <f>'09'!D20</f>
        <v>658.65</v>
      </c>
      <c r="J325" s="70" t="s">
        <v>4998</v>
      </c>
      <c r="K325" s="70" t="str">
        <f>INDEX(PA_EXTRACAOITEM!D:D,MATCH(F325,PA_EXTRACAOITEM!B:B,0),0)</f>
        <v>Retenção - Abril</v>
      </c>
    </row>
    <row r="326" spans="2:11" ht="15">
      <c r="B326" s="75" t="str">
        <f>INDEX(SUM!D:D,MATCH(SUM!$F$3,SUM!B:B,0),0)</f>
        <v>P173</v>
      </c>
      <c r="C326" s="74">
        <v>112</v>
      </c>
      <c r="D326" s="71" t="s">
        <v>1057</v>
      </c>
      <c r="E326" s="74">
        <f aca="true" t="shared" si="5" ref="E326:E389">$E$2</f>
        <v>2019</v>
      </c>
      <c r="F326" s="71" t="s">
        <v>1330</v>
      </c>
      <c r="G326" s="75" t="s">
        <v>17</v>
      </c>
      <c r="H326" s="72" t="s">
        <v>1062</v>
      </c>
      <c r="I326" s="76">
        <f>'09'!D21</f>
        <v>658.65</v>
      </c>
      <c r="J326" s="70" t="s">
        <v>4998</v>
      </c>
      <c r="K326" s="70" t="str">
        <f>INDEX(PA_EXTRACAOITEM!D:D,MATCH(F326,PA_EXTRACAOITEM!B:B,0),0)</f>
        <v>Retenção - Maio</v>
      </c>
    </row>
    <row r="327" spans="2:11" ht="15">
      <c r="B327" s="75" t="str">
        <f>INDEX(SUM!D:D,MATCH(SUM!$F$3,SUM!B:B,0),0)</f>
        <v>P173</v>
      </c>
      <c r="C327" s="74">
        <v>112</v>
      </c>
      <c r="D327" s="71" t="s">
        <v>1057</v>
      </c>
      <c r="E327" s="74">
        <f t="shared" si="5"/>
        <v>2019</v>
      </c>
      <c r="F327" s="71" t="s">
        <v>1331</v>
      </c>
      <c r="G327" s="75" t="s">
        <v>17</v>
      </c>
      <c r="H327" s="72" t="s">
        <v>1063</v>
      </c>
      <c r="I327" s="76">
        <f>'09'!D22</f>
        <v>658.7</v>
      </c>
      <c r="J327" s="70" t="s">
        <v>4998</v>
      </c>
      <c r="K327" s="70" t="str">
        <f>INDEX(PA_EXTRACAOITEM!D:D,MATCH(F327,PA_EXTRACAOITEM!B:B,0),0)</f>
        <v>Retenção - Junho</v>
      </c>
    </row>
    <row r="328" spans="2:11" ht="15">
      <c r="B328" s="75" t="str">
        <f>INDEX(SUM!D:D,MATCH(SUM!$F$3,SUM!B:B,0),0)</f>
        <v>P173</v>
      </c>
      <c r="C328" s="74">
        <v>112</v>
      </c>
      <c r="D328" s="71" t="s">
        <v>1057</v>
      </c>
      <c r="E328" s="74">
        <f t="shared" si="5"/>
        <v>2019</v>
      </c>
      <c r="F328" s="71" t="s">
        <v>1332</v>
      </c>
      <c r="G328" s="75" t="s">
        <v>17</v>
      </c>
      <c r="H328" s="72" t="s">
        <v>1064</v>
      </c>
      <c r="I328" s="76">
        <f>'09'!D23</f>
        <v>658.7</v>
      </c>
      <c r="J328" s="70" t="s">
        <v>4998</v>
      </c>
      <c r="K328" s="70" t="str">
        <f>INDEX(PA_EXTRACAOITEM!D:D,MATCH(F328,PA_EXTRACAOITEM!B:B,0),0)</f>
        <v>Retenção - Julho</v>
      </c>
    </row>
    <row r="329" spans="2:11" ht="15">
      <c r="B329" s="75" t="str">
        <f>INDEX(SUM!D:D,MATCH(SUM!$F$3,SUM!B:B,0),0)</f>
        <v>P173</v>
      </c>
      <c r="C329" s="74">
        <v>112</v>
      </c>
      <c r="D329" s="71" t="s">
        <v>1057</v>
      </c>
      <c r="E329" s="74">
        <f t="shared" si="5"/>
        <v>2019</v>
      </c>
      <c r="F329" s="71" t="s">
        <v>1333</v>
      </c>
      <c r="G329" s="75" t="s">
        <v>17</v>
      </c>
      <c r="H329" s="72" t="s">
        <v>1065</v>
      </c>
      <c r="I329" s="76">
        <f>'09'!D24</f>
        <v>658.7</v>
      </c>
      <c r="J329" s="70" t="s">
        <v>4998</v>
      </c>
      <c r="K329" s="70" t="str">
        <f>INDEX(PA_EXTRACAOITEM!D:D,MATCH(F329,PA_EXTRACAOITEM!B:B,0),0)</f>
        <v>Retenção - Agosto</v>
      </c>
    </row>
    <row r="330" spans="2:11" ht="15">
      <c r="B330" s="75" t="str">
        <f>INDEX(SUM!D:D,MATCH(SUM!$F$3,SUM!B:B,0),0)</f>
        <v>P173</v>
      </c>
      <c r="C330" s="74">
        <v>112</v>
      </c>
      <c r="D330" s="71" t="s">
        <v>1057</v>
      </c>
      <c r="E330" s="74">
        <f t="shared" si="5"/>
        <v>2019</v>
      </c>
      <c r="F330" s="71" t="s">
        <v>1334</v>
      </c>
      <c r="G330" s="75" t="s">
        <v>17</v>
      </c>
      <c r="H330" s="72" t="s">
        <v>1066</v>
      </c>
      <c r="I330" s="76">
        <f>'09'!D25</f>
        <v>658.7</v>
      </c>
      <c r="J330" s="70" t="s">
        <v>4998</v>
      </c>
      <c r="K330" s="70" t="str">
        <f>INDEX(PA_EXTRACAOITEM!D:D,MATCH(F330,PA_EXTRACAOITEM!B:B,0),0)</f>
        <v>Retenção - Setembro</v>
      </c>
    </row>
    <row r="331" spans="2:11" ht="15">
      <c r="B331" s="75" t="str">
        <f>INDEX(SUM!D:D,MATCH(SUM!$F$3,SUM!B:B,0),0)</f>
        <v>P173</v>
      </c>
      <c r="C331" s="74">
        <v>112</v>
      </c>
      <c r="D331" s="71" t="s">
        <v>1057</v>
      </c>
      <c r="E331" s="74">
        <f t="shared" si="5"/>
        <v>2019</v>
      </c>
      <c r="F331" s="71" t="s">
        <v>1335</v>
      </c>
      <c r="G331" s="75" t="s">
        <v>17</v>
      </c>
      <c r="H331" s="72" t="s">
        <v>1067</v>
      </c>
      <c r="I331" s="76">
        <f>'09'!D26</f>
        <v>658.7</v>
      </c>
      <c r="J331" s="70" t="s">
        <v>4998</v>
      </c>
      <c r="K331" s="70" t="str">
        <f>INDEX(PA_EXTRACAOITEM!D:D,MATCH(F331,PA_EXTRACAOITEM!B:B,0),0)</f>
        <v>Retenção - Outubro</v>
      </c>
    </row>
    <row r="332" spans="2:11" ht="15">
      <c r="B332" s="75" t="str">
        <f>INDEX(SUM!D:D,MATCH(SUM!$F$3,SUM!B:B,0),0)</f>
        <v>P173</v>
      </c>
      <c r="C332" s="74">
        <v>112</v>
      </c>
      <c r="D332" s="71" t="s">
        <v>1057</v>
      </c>
      <c r="E332" s="74">
        <f t="shared" si="5"/>
        <v>2019</v>
      </c>
      <c r="F332" s="71" t="s">
        <v>1336</v>
      </c>
      <c r="G332" s="75" t="s">
        <v>17</v>
      </c>
      <c r="H332" s="72" t="s">
        <v>1068</v>
      </c>
      <c r="I332" s="76">
        <f>'09'!D27</f>
        <v>658.7</v>
      </c>
      <c r="J332" s="70" t="s">
        <v>4998</v>
      </c>
      <c r="K332" s="70" t="str">
        <f>INDEX(PA_EXTRACAOITEM!D:D,MATCH(F332,PA_EXTRACAOITEM!B:B,0),0)</f>
        <v>Retenção - Novembro</v>
      </c>
    </row>
    <row r="333" spans="2:11" ht="15">
      <c r="B333" s="75" t="str">
        <f>INDEX(SUM!D:D,MATCH(SUM!$F$3,SUM!B:B,0),0)</f>
        <v>P173</v>
      </c>
      <c r="C333" s="74">
        <v>112</v>
      </c>
      <c r="D333" s="71" t="s">
        <v>1057</v>
      </c>
      <c r="E333" s="74">
        <f t="shared" si="5"/>
        <v>2019</v>
      </c>
      <c r="F333" s="71" t="s">
        <v>1337</v>
      </c>
      <c r="G333" s="75" t="s">
        <v>17</v>
      </c>
      <c r="H333" s="72" t="s">
        <v>1069</v>
      </c>
      <c r="I333" s="76">
        <f>'09'!D28</f>
        <v>675.17</v>
      </c>
      <c r="J333" s="70" t="s">
        <v>4998</v>
      </c>
      <c r="K333" s="70" t="str">
        <f>INDEX(PA_EXTRACAOITEM!D:D,MATCH(F333,PA_EXTRACAOITEM!B:B,0),0)</f>
        <v>Retenção - Dezembro</v>
      </c>
    </row>
    <row r="334" spans="2:11" ht="15">
      <c r="B334" s="75" t="str">
        <f>INDEX(SUM!D:D,MATCH(SUM!$F$3,SUM!B:B,0),0)</f>
        <v>P173</v>
      </c>
      <c r="C334" s="74">
        <v>112</v>
      </c>
      <c r="D334" s="71" t="s">
        <v>1057</v>
      </c>
      <c r="E334" s="74">
        <f t="shared" si="5"/>
        <v>2019</v>
      </c>
      <c r="F334" s="71" t="s">
        <v>1338</v>
      </c>
      <c r="G334" s="75" t="s">
        <v>17</v>
      </c>
      <c r="H334" s="72" t="s">
        <v>1070</v>
      </c>
      <c r="I334" s="76">
        <f>'09'!D29</f>
        <v>675.17</v>
      </c>
      <c r="J334" s="70" t="s">
        <v>4998</v>
      </c>
      <c r="K334" s="70" t="str">
        <f>INDEX(PA_EXTRACAOITEM!D:D,MATCH(F334,PA_EXTRACAOITEM!B:B,0),0)</f>
        <v>Retenção - 13° Salário</v>
      </c>
    </row>
    <row r="335" spans="2:11" ht="15">
      <c r="B335" s="75" t="str">
        <f>INDEX(SUM!D:D,MATCH(SUM!$F$3,SUM!B:B,0),0)</f>
        <v>P173</v>
      </c>
      <c r="C335" s="74">
        <v>112</v>
      </c>
      <c r="D335" s="71" t="s">
        <v>1057</v>
      </c>
      <c r="E335" s="74">
        <f t="shared" si="5"/>
        <v>2019</v>
      </c>
      <c r="F335" s="71" t="s">
        <v>1339</v>
      </c>
      <c r="G335" s="75" t="s">
        <v>17</v>
      </c>
      <c r="H335" s="72" t="s">
        <v>1071</v>
      </c>
      <c r="I335" s="76">
        <f>'09'!E17</f>
        <v>658.65</v>
      </c>
      <c r="J335" s="70" t="s">
        <v>4998</v>
      </c>
      <c r="K335" s="70" t="str">
        <f>INDEX(PA_EXTRACAOITEM!D:D,MATCH(F335,PA_EXTRACAOITEM!B:B,0),0)</f>
        <v>Contabilizada - Janeiro</v>
      </c>
    </row>
    <row r="336" spans="2:11" ht="15">
      <c r="B336" s="75" t="str">
        <f>INDEX(SUM!D:D,MATCH(SUM!$F$3,SUM!B:B,0),0)</f>
        <v>P173</v>
      </c>
      <c r="C336" s="74">
        <v>112</v>
      </c>
      <c r="D336" s="71" t="s">
        <v>1057</v>
      </c>
      <c r="E336" s="74">
        <f t="shared" si="5"/>
        <v>2019</v>
      </c>
      <c r="F336" s="71" t="s">
        <v>1340</v>
      </c>
      <c r="G336" s="75" t="s">
        <v>17</v>
      </c>
      <c r="H336" s="72" t="s">
        <v>1072</v>
      </c>
      <c r="I336" s="76">
        <f>'09'!E18</f>
        <v>658.65</v>
      </c>
      <c r="J336" s="70" t="s">
        <v>4998</v>
      </c>
      <c r="K336" s="70" t="str">
        <f>INDEX(PA_EXTRACAOITEM!D:D,MATCH(F336,PA_EXTRACAOITEM!B:B,0),0)</f>
        <v>Contabilizada - Fevereiro</v>
      </c>
    </row>
    <row r="337" spans="2:11" ht="15">
      <c r="B337" s="75" t="str">
        <f>INDEX(SUM!D:D,MATCH(SUM!$F$3,SUM!B:B,0),0)</f>
        <v>P173</v>
      </c>
      <c r="C337" s="74">
        <v>112</v>
      </c>
      <c r="D337" s="71" t="s">
        <v>1057</v>
      </c>
      <c r="E337" s="74">
        <f t="shared" si="5"/>
        <v>2019</v>
      </c>
      <c r="F337" s="71" t="s">
        <v>1341</v>
      </c>
      <c r="G337" s="75" t="s">
        <v>17</v>
      </c>
      <c r="H337" s="72" t="s">
        <v>1073</v>
      </c>
      <c r="I337" s="76">
        <f>'09'!E19</f>
        <v>658.65</v>
      </c>
      <c r="J337" s="70" t="s">
        <v>4998</v>
      </c>
      <c r="K337" s="70" t="str">
        <f>INDEX(PA_EXTRACAOITEM!D:D,MATCH(F337,PA_EXTRACAOITEM!B:B,0),0)</f>
        <v>Contabilizada - Março</v>
      </c>
    </row>
    <row r="338" spans="2:11" ht="15">
      <c r="B338" s="75" t="str">
        <f>INDEX(SUM!D:D,MATCH(SUM!$F$3,SUM!B:B,0),0)</f>
        <v>P173</v>
      </c>
      <c r="C338" s="74">
        <v>112</v>
      </c>
      <c r="D338" s="71" t="s">
        <v>1057</v>
      </c>
      <c r="E338" s="74">
        <f t="shared" si="5"/>
        <v>2019</v>
      </c>
      <c r="F338" s="71" t="s">
        <v>1342</v>
      </c>
      <c r="G338" s="75" t="s">
        <v>17</v>
      </c>
      <c r="H338" s="72" t="s">
        <v>1074</v>
      </c>
      <c r="I338" s="76">
        <f>'09'!E20</f>
        <v>658.65</v>
      </c>
      <c r="J338" s="70" t="s">
        <v>4998</v>
      </c>
      <c r="K338" s="70" t="str">
        <f>INDEX(PA_EXTRACAOITEM!D:D,MATCH(F338,PA_EXTRACAOITEM!B:B,0),0)</f>
        <v>Contabilizada - Abril</v>
      </c>
    </row>
    <row r="339" spans="2:11" ht="15">
      <c r="B339" s="75" t="str">
        <f>INDEX(SUM!D:D,MATCH(SUM!$F$3,SUM!B:B,0),0)</f>
        <v>P173</v>
      </c>
      <c r="C339" s="74">
        <v>112</v>
      </c>
      <c r="D339" s="71" t="s">
        <v>1057</v>
      </c>
      <c r="E339" s="74">
        <f t="shared" si="5"/>
        <v>2019</v>
      </c>
      <c r="F339" s="71" t="s">
        <v>1343</v>
      </c>
      <c r="G339" s="75" t="s">
        <v>17</v>
      </c>
      <c r="H339" s="72" t="s">
        <v>1075</v>
      </c>
      <c r="I339" s="76">
        <f>'09'!E21</f>
        <v>658.65</v>
      </c>
      <c r="J339" s="70" t="s">
        <v>4998</v>
      </c>
      <c r="K339" s="70" t="str">
        <f>INDEX(PA_EXTRACAOITEM!D:D,MATCH(F339,PA_EXTRACAOITEM!B:B,0),0)</f>
        <v>Contabilizada - Maio</v>
      </c>
    </row>
    <row r="340" spans="2:11" ht="15">
      <c r="B340" s="75" t="str">
        <f>INDEX(SUM!D:D,MATCH(SUM!$F$3,SUM!B:B,0),0)</f>
        <v>P173</v>
      </c>
      <c r="C340" s="74">
        <v>112</v>
      </c>
      <c r="D340" s="71" t="s">
        <v>1057</v>
      </c>
      <c r="E340" s="74">
        <f t="shared" si="5"/>
        <v>2019</v>
      </c>
      <c r="F340" s="71" t="s">
        <v>1344</v>
      </c>
      <c r="G340" s="75" t="s">
        <v>17</v>
      </c>
      <c r="H340" s="72" t="s">
        <v>1076</v>
      </c>
      <c r="I340" s="76">
        <f>'09'!E22</f>
        <v>658.7</v>
      </c>
      <c r="J340" s="70" t="s">
        <v>4998</v>
      </c>
      <c r="K340" s="70" t="str">
        <f>INDEX(PA_EXTRACAOITEM!D:D,MATCH(F340,PA_EXTRACAOITEM!B:B,0),0)</f>
        <v>Contabilizada - Junho</v>
      </c>
    </row>
    <row r="341" spans="2:11" ht="15">
      <c r="B341" s="75" t="str">
        <f>INDEX(SUM!D:D,MATCH(SUM!$F$3,SUM!B:B,0),0)</f>
        <v>P173</v>
      </c>
      <c r="C341" s="74">
        <v>112</v>
      </c>
      <c r="D341" s="71" t="s">
        <v>1057</v>
      </c>
      <c r="E341" s="74">
        <f t="shared" si="5"/>
        <v>2019</v>
      </c>
      <c r="F341" s="71" t="s">
        <v>1345</v>
      </c>
      <c r="G341" s="75" t="s">
        <v>17</v>
      </c>
      <c r="H341" s="72" t="s">
        <v>1077</v>
      </c>
      <c r="I341" s="76">
        <f>'09'!E23</f>
        <v>658.7</v>
      </c>
      <c r="J341" s="70" t="s">
        <v>4998</v>
      </c>
      <c r="K341" s="70" t="str">
        <f>INDEX(PA_EXTRACAOITEM!D:D,MATCH(F341,PA_EXTRACAOITEM!B:B,0),0)</f>
        <v>Contabilizada - Julho</v>
      </c>
    </row>
    <row r="342" spans="2:11" ht="15">
      <c r="B342" s="75" t="str">
        <f>INDEX(SUM!D:D,MATCH(SUM!$F$3,SUM!B:B,0),0)</f>
        <v>P173</v>
      </c>
      <c r="C342" s="74">
        <v>112</v>
      </c>
      <c r="D342" s="71" t="s">
        <v>1057</v>
      </c>
      <c r="E342" s="74">
        <f t="shared" si="5"/>
        <v>2019</v>
      </c>
      <c r="F342" s="71" t="s">
        <v>1346</v>
      </c>
      <c r="G342" s="75" t="s">
        <v>17</v>
      </c>
      <c r="H342" s="72" t="s">
        <v>1078</v>
      </c>
      <c r="I342" s="76">
        <f>'09'!E24</f>
        <v>658.7</v>
      </c>
      <c r="J342" s="70" t="s">
        <v>4998</v>
      </c>
      <c r="K342" s="70" t="str">
        <f>INDEX(PA_EXTRACAOITEM!D:D,MATCH(F342,PA_EXTRACAOITEM!B:B,0),0)</f>
        <v>Contabilizada - Agosto</v>
      </c>
    </row>
    <row r="343" spans="2:11" ht="15">
      <c r="B343" s="75" t="str">
        <f>INDEX(SUM!D:D,MATCH(SUM!$F$3,SUM!B:B,0),0)</f>
        <v>P173</v>
      </c>
      <c r="C343" s="74">
        <v>112</v>
      </c>
      <c r="D343" s="71" t="s">
        <v>1057</v>
      </c>
      <c r="E343" s="74">
        <f t="shared" si="5"/>
        <v>2019</v>
      </c>
      <c r="F343" s="71" t="s">
        <v>1347</v>
      </c>
      <c r="G343" s="75" t="s">
        <v>17</v>
      </c>
      <c r="H343" s="72" t="s">
        <v>1079</v>
      </c>
      <c r="I343" s="76">
        <f>'09'!E25</f>
        <v>658.7</v>
      </c>
      <c r="J343" s="70" t="s">
        <v>4998</v>
      </c>
      <c r="K343" s="70" t="str">
        <f>INDEX(PA_EXTRACAOITEM!D:D,MATCH(F343,PA_EXTRACAOITEM!B:B,0),0)</f>
        <v>Contabilizada - Setembro</v>
      </c>
    </row>
    <row r="344" spans="2:11" ht="15">
      <c r="B344" s="75" t="str">
        <f>INDEX(SUM!D:D,MATCH(SUM!$F$3,SUM!B:B,0),0)</f>
        <v>P173</v>
      </c>
      <c r="C344" s="74">
        <v>112</v>
      </c>
      <c r="D344" s="71" t="s">
        <v>1057</v>
      </c>
      <c r="E344" s="74">
        <f t="shared" si="5"/>
        <v>2019</v>
      </c>
      <c r="F344" s="71" t="s">
        <v>1348</v>
      </c>
      <c r="G344" s="75" t="s">
        <v>17</v>
      </c>
      <c r="H344" s="72" t="s">
        <v>1080</v>
      </c>
      <c r="I344" s="76">
        <f>'09'!E26</f>
        <v>658.7</v>
      </c>
      <c r="J344" s="70" t="s">
        <v>4998</v>
      </c>
      <c r="K344" s="70" t="str">
        <f>INDEX(PA_EXTRACAOITEM!D:D,MATCH(F344,PA_EXTRACAOITEM!B:B,0),0)</f>
        <v>Contabilizada - Outubro</v>
      </c>
    </row>
    <row r="345" spans="2:11" ht="15">
      <c r="B345" s="75" t="str">
        <f>INDEX(SUM!D:D,MATCH(SUM!$F$3,SUM!B:B,0),0)</f>
        <v>P173</v>
      </c>
      <c r="C345" s="74">
        <v>112</v>
      </c>
      <c r="D345" s="71" t="s">
        <v>1057</v>
      </c>
      <c r="E345" s="74">
        <f t="shared" si="5"/>
        <v>2019</v>
      </c>
      <c r="F345" s="71" t="s">
        <v>1349</v>
      </c>
      <c r="G345" s="75" t="s">
        <v>17</v>
      </c>
      <c r="H345" s="72" t="s">
        <v>1081</v>
      </c>
      <c r="I345" s="76">
        <f>'09'!E27</f>
        <v>658.7</v>
      </c>
      <c r="J345" s="70" t="s">
        <v>4998</v>
      </c>
      <c r="K345" s="70" t="str">
        <f>INDEX(PA_EXTRACAOITEM!D:D,MATCH(F345,PA_EXTRACAOITEM!B:B,0),0)</f>
        <v>Contabilizada - Novembro</v>
      </c>
    </row>
    <row r="346" spans="2:11" ht="15">
      <c r="B346" s="75" t="str">
        <f>INDEX(SUM!D:D,MATCH(SUM!$F$3,SUM!B:B,0),0)</f>
        <v>P173</v>
      </c>
      <c r="C346" s="74">
        <v>112</v>
      </c>
      <c r="D346" s="71" t="s">
        <v>1057</v>
      </c>
      <c r="E346" s="74">
        <f t="shared" si="5"/>
        <v>2019</v>
      </c>
      <c r="F346" s="71" t="s">
        <v>1350</v>
      </c>
      <c r="G346" s="75" t="s">
        <v>17</v>
      </c>
      <c r="H346" s="72" t="s">
        <v>1082</v>
      </c>
      <c r="I346" s="76">
        <f>'09'!E28</f>
        <v>675.17</v>
      </c>
      <c r="J346" s="70" t="s">
        <v>4998</v>
      </c>
      <c r="K346" s="70" t="str">
        <f>INDEX(PA_EXTRACAOITEM!D:D,MATCH(F346,PA_EXTRACAOITEM!B:B,0),0)</f>
        <v>Contabilizada - Dezembro</v>
      </c>
    </row>
    <row r="347" spans="2:11" ht="15">
      <c r="B347" s="75" t="str">
        <f>INDEX(SUM!D:D,MATCH(SUM!$F$3,SUM!B:B,0),0)</f>
        <v>P173</v>
      </c>
      <c r="C347" s="74">
        <v>112</v>
      </c>
      <c r="D347" s="71" t="s">
        <v>1057</v>
      </c>
      <c r="E347" s="74">
        <f t="shared" si="5"/>
        <v>2019</v>
      </c>
      <c r="F347" s="71" t="s">
        <v>1351</v>
      </c>
      <c r="G347" s="75" t="s">
        <v>17</v>
      </c>
      <c r="H347" s="72" t="s">
        <v>1083</v>
      </c>
      <c r="I347" s="76">
        <f>'09'!E29</f>
        <v>675.17</v>
      </c>
      <c r="J347" s="70" t="s">
        <v>4998</v>
      </c>
      <c r="K347" s="70" t="str">
        <f>INDEX(PA_EXTRACAOITEM!D:D,MATCH(F347,PA_EXTRACAOITEM!B:B,0),0)</f>
        <v>Contabilizada - 13° Salário</v>
      </c>
    </row>
    <row r="348" spans="2:11" ht="15">
      <c r="B348" s="75" t="str">
        <f>INDEX(SUM!D:D,MATCH(SUM!$F$3,SUM!B:B,0),0)</f>
        <v>P173</v>
      </c>
      <c r="C348" s="74">
        <v>112</v>
      </c>
      <c r="D348" s="71" t="s">
        <v>1057</v>
      </c>
      <c r="E348" s="74">
        <f t="shared" si="5"/>
        <v>2019</v>
      </c>
      <c r="F348" s="71" t="s">
        <v>1365</v>
      </c>
      <c r="G348" s="75" t="s">
        <v>17</v>
      </c>
      <c r="H348" s="72" t="s">
        <v>1121</v>
      </c>
      <c r="I348" s="76">
        <f>'09'!F17</f>
        <v>658.65</v>
      </c>
      <c r="J348" s="70" t="s">
        <v>4998</v>
      </c>
      <c r="K348" s="70" t="str">
        <f>INDEX(PA_EXTRACAOITEM!D:D,MATCH(F348,PA_EXTRACAOITEM!B:B,0),0)</f>
        <v>Recolhimento (Valor Principal) - Janeiro</v>
      </c>
    </row>
    <row r="349" spans="2:11" ht="15">
      <c r="B349" s="75" t="str">
        <f>INDEX(SUM!D:D,MATCH(SUM!$F$3,SUM!B:B,0),0)</f>
        <v>P173</v>
      </c>
      <c r="C349" s="74">
        <v>112</v>
      </c>
      <c r="D349" s="71" t="s">
        <v>1057</v>
      </c>
      <c r="E349" s="74">
        <f t="shared" si="5"/>
        <v>2019</v>
      </c>
      <c r="F349" s="71" t="s">
        <v>1366</v>
      </c>
      <c r="G349" s="75" t="s">
        <v>17</v>
      </c>
      <c r="H349" s="72" t="s">
        <v>1122</v>
      </c>
      <c r="I349" s="76">
        <f>'09'!F18</f>
        <v>658.65</v>
      </c>
      <c r="J349" s="70" t="s">
        <v>4998</v>
      </c>
      <c r="K349" s="70" t="str">
        <f>INDEX(PA_EXTRACAOITEM!D:D,MATCH(F349,PA_EXTRACAOITEM!B:B,0),0)</f>
        <v>Recolhimento (Valor Principal) - Fevereiro</v>
      </c>
    </row>
    <row r="350" spans="2:11" ht="15">
      <c r="B350" s="75" t="str">
        <f>INDEX(SUM!D:D,MATCH(SUM!$F$3,SUM!B:B,0),0)</f>
        <v>P173</v>
      </c>
      <c r="C350" s="74">
        <v>112</v>
      </c>
      <c r="D350" s="71" t="s">
        <v>1057</v>
      </c>
      <c r="E350" s="74">
        <f t="shared" si="5"/>
        <v>2019</v>
      </c>
      <c r="F350" s="71" t="s">
        <v>1367</v>
      </c>
      <c r="G350" s="75" t="s">
        <v>17</v>
      </c>
      <c r="H350" s="72" t="s">
        <v>1123</v>
      </c>
      <c r="I350" s="76">
        <f>'09'!F19</f>
        <v>658.65</v>
      </c>
      <c r="J350" s="70" t="s">
        <v>4998</v>
      </c>
      <c r="K350" s="70" t="str">
        <f>INDEX(PA_EXTRACAOITEM!D:D,MATCH(F350,PA_EXTRACAOITEM!B:B,0),0)</f>
        <v>Recolhimento (Valor Principal) - Março</v>
      </c>
    </row>
    <row r="351" spans="2:11" ht="15">
      <c r="B351" s="75" t="str">
        <f>INDEX(SUM!D:D,MATCH(SUM!$F$3,SUM!B:B,0),0)</f>
        <v>P173</v>
      </c>
      <c r="C351" s="74">
        <v>112</v>
      </c>
      <c r="D351" s="71" t="s">
        <v>1057</v>
      </c>
      <c r="E351" s="74">
        <f t="shared" si="5"/>
        <v>2019</v>
      </c>
      <c r="F351" s="71" t="s">
        <v>1368</v>
      </c>
      <c r="G351" s="75" t="s">
        <v>17</v>
      </c>
      <c r="H351" s="72" t="s">
        <v>1124</v>
      </c>
      <c r="I351" s="76">
        <f>'09'!F20</f>
        <v>658.65</v>
      </c>
      <c r="J351" s="70" t="s">
        <v>4998</v>
      </c>
      <c r="K351" s="70" t="str">
        <f>INDEX(PA_EXTRACAOITEM!D:D,MATCH(F351,PA_EXTRACAOITEM!B:B,0),0)</f>
        <v>Recolhimento (Valor Principal) - Abril</v>
      </c>
    </row>
    <row r="352" spans="2:11" ht="15">
      <c r="B352" s="75" t="str">
        <f>INDEX(SUM!D:D,MATCH(SUM!$F$3,SUM!B:B,0),0)</f>
        <v>P173</v>
      </c>
      <c r="C352" s="74">
        <v>112</v>
      </c>
      <c r="D352" s="71" t="s">
        <v>1057</v>
      </c>
      <c r="E352" s="74">
        <f t="shared" si="5"/>
        <v>2019</v>
      </c>
      <c r="F352" s="71" t="s">
        <v>1369</v>
      </c>
      <c r="G352" s="75" t="s">
        <v>17</v>
      </c>
      <c r="H352" s="72" t="s">
        <v>1125</v>
      </c>
      <c r="I352" s="76">
        <f>'09'!F21</f>
        <v>658.65</v>
      </c>
      <c r="J352" s="70" t="s">
        <v>4998</v>
      </c>
      <c r="K352" s="70" t="str">
        <f>INDEX(PA_EXTRACAOITEM!D:D,MATCH(F352,PA_EXTRACAOITEM!B:B,0),0)</f>
        <v>Recolhimento (Valor Principal) - Maio</v>
      </c>
    </row>
    <row r="353" spans="2:11" ht="15">
      <c r="B353" s="75" t="str">
        <f>INDEX(SUM!D:D,MATCH(SUM!$F$3,SUM!B:B,0),0)</f>
        <v>P173</v>
      </c>
      <c r="C353" s="74">
        <v>112</v>
      </c>
      <c r="D353" s="71" t="s">
        <v>1057</v>
      </c>
      <c r="E353" s="74">
        <f t="shared" si="5"/>
        <v>2019</v>
      </c>
      <c r="F353" s="71" t="s">
        <v>1370</v>
      </c>
      <c r="G353" s="75" t="s">
        <v>17</v>
      </c>
      <c r="H353" s="72" t="s">
        <v>1126</v>
      </c>
      <c r="I353" s="76">
        <f>'09'!F22</f>
        <v>658.7</v>
      </c>
      <c r="J353" s="70" t="s">
        <v>4998</v>
      </c>
      <c r="K353" s="70" t="str">
        <f>INDEX(PA_EXTRACAOITEM!D:D,MATCH(F353,PA_EXTRACAOITEM!B:B,0),0)</f>
        <v>Recolhimento (Valor Principal) - Junho</v>
      </c>
    </row>
    <row r="354" spans="2:11" ht="15">
      <c r="B354" s="75" t="str">
        <f>INDEX(SUM!D:D,MATCH(SUM!$F$3,SUM!B:B,0),0)</f>
        <v>P173</v>
      </c>
      <c r="C354" s="74">
        <v>112</v>
      </c>
      <c r="D354" s="71" t="s">
        <v>1057</v>
      </c>
      <c r="E354" s="74">
        <f t="shared" si="5"/>
        <v>2019</v>
      </c>
      <c r="F354" s="71" t="s">
        <v>1371</v>
      </c>
      <c r="G354" s="75" t="s">
        <v>17</v>
      </c>
      <c r="H354" s="72" t="s">
        <v>1127</v>
      </c>
      <c r="I354" s="76">
        <f>'09'!F23</f>
        <v>658.7</v>
      </c>
      <c r="J354" s="70" t="s">
        <v>4998</v>
      </c>
      <c r="K354" s="70" t="str">
        <f>INDEX(PA_EXTRACAOITEM!D:D,MATCH(F354,PA_EXTRACAOITEM!B:B,0),0)</f>
        <v>Recolhimento (Valor Principal) - Julho</v>
      </c>
    </row>
    <row r="355" spans="2:11" ht="15">
      <c r="B355" s="75" t="str">
        <f>INDEX(SUM!D:D,MATCH(SUM!$F$3,SUM!B:B,0),0)</f>
        <v>P173</v>
      </c>
      <c r="C355" s="74">
        <v>112</v>
      </c>
      <c r="D355" s="71" t="s">
        <v>1057</v>
      </c>
      <c r="E355" s="74">
        <f t="shared" si="5"/>
        <v>2019</v>
      </c>
      <c r="F355" s="71" t="s">
        <v>1372</v>
      </c>
      <c r="G355" s="75" t="s">
        <v>17</v>
      </c>
      <c r="H355" s="72" t="s">
        <v>1128</v>
      </c>
      <c r="I355" s="76">
        <f>'09'!F24</f>
        <v>658.7</v>
      </c>
      <c r="J355" s="70" t="s">
        <v>4998</v>
      </c>
      <c r="K355" s="70" t="str">
        <f>INDEX(PA_EXTRACAOITEM!D:D,MATCH(F355,PA_EXTRACAOITEM!B:B,0),0)</f>
        <v>Recolhimento (Valor Principal) - Agosto</v>
      </c>
    </row>
    <row r="356" spans="2:11" ht="15">
      <c r="B356" s="75" t="str">
        <f>INDEX(SUM!D:D,MATCH(SUM!$F$3,SUM!B:B,0),0)</f>
        <v>P173</v>
      </c>
      <c r="C356" s="74">
        <v>112</v>
      </c>
      <c r="D356" s="71" t="s">
        <v>1057</v>
      </c>
      <c r="E356" s="74">
        <f t="shared" si="5"/>
        <v>2019</v>
      </c>
      <c r="F356" s="71" t="s">
        <v>1373</v>
      </c>
      <c r="G356" s="75" t="s">
        <v>17</v>
      </c>
      <c r="H356" s="72" t="s">
        <v>1129</v>
      </c>
      <c r="I356" s="76">
        <f>'09'!F25</f>
        <v>658.7</v>
      </c>
      <c r="J356" s="70" t="s">
        <v>4998</v>
      </c>
      <c r="K356" s="70" t="str">
        <f>INDEX(PA_EXTRACAOITEM!D:D,MATCH(F356,PA_EXTRACAOITEM!B:B,0),0)</f>
        <v>Recolhimento (Valor Principal) - Setembro</v>
      </c>
    </row>
    <row r="357" spans="2:11" ht="15">
      <c r="B357" s="75" t="str">
        <f>INDEX(SUM!D:D,MATCH(SUM!$F$3,SUM!B:B,0),0)</f>
        <v>P173</v>
      </c>
      <c r="C357" s="74">
        <v>112</v>
      </c>
      <c r="D357" s="71" t="s">
        <v>1057</v>
      </c>
      <c r="E357" s="74">
        <f t="shared" si="5"/>
        <v>2019</v>
      </c>
      <c r="F357" s="71" t="s">
        <v>1374</v>
      </c>
      <c r="G357" s="75" t="s">
        <v>17</v>
      </c>
      <c r="H357" s="72" t="s">
        <v>1130</v>
      </c>
      <c r="I357" s="76">
        <f>'09'!F26</f>
        <v>658.7</v>
      </c>
      <c r="J357" s="70" t="s">
        <v>4998</v>
      </c>
      <c r="K357" s="70" t="str">
        <f>INDEX(PA_EXTRACAOITEM!D:D,MATCH(F357,PA_EXTRACAOITEM!B:B,0),0)</f>
        <v>Recolhimento (Valor Principal) - Outubro</v>
      </c>
    </row>
    <row r="358" spans="2:11" ht="15">
      <c r="B358" s="75" t="str">
        <f>INDEX(SUM!D:D,MATCH(SUM!$F$3,SUM!B:B,0),0)</f>
        <v>P173</v>
      </c>
      <c r="C358" s="74">
        <v>112</v>
      </c>
      <c r="D358" s="71" t="s">
        <v>1057</v>
      </c>
      <c r="E358" s="74">
        <f t="shared" si="5"/>
        <v>2019</v>
      </c>
      <c r="F358" s="71" t="s">
        <v>1375</v>
      </c>
      <c r="G358" s="75" t="s">
        <v>17</v>
      </c>
      <c r="H358" s="72" t="s">
        <v>1131</v>
      </c>
      <c r="I358" s="76">
        <f>'09'!F27</f>
        <v>658.7</v>
      </c>
      <c r="J358" s="70" t="s">
        <v>4998</v>
      </c>
      <c r="K358" s="70" t="str">
        <f>INDEX(PA_EXTRACAOITEM!D:D,MATCH(F358,PA_EXTRACAOITEM!B:B,0),0)</f>
        <v>Recolhimento (Valor Principal) - Novembro</v>
      </c>
    </row>
    <row r="359" spans="2:11" ht="15">
      <c r="B359" s="75" t="str">
        <f>INDEX(SUM!D:D,MATCH(SUM!$F$3,SUM!B:B,0),0)</f>
        <v>P173</v>
      </c>
      <c r="C359" s="74">
        <v>112</v>
      </c>
      <c r="D359" s="71" t="s">
        <v>1057</v>
      </c>
      <c r="E359" s="74">
        <f t="shared" si="5"/>
        <v>2019</v>
      </c>
      <c r="F359" s="71" t="s">
        <v>1376</v>
      </c>
      <c r="G359" s="75" t="s">
        <v>17</v>
      </c>
      <c r="H359" s="72" t="s">
        <v>1132</v>
      </c>
      <c r="I359" s="76">
        <f>'09'!F28</f>
        <v>675.17</v>
      </c>
      <c r="J359" s="70" t="s">
        <v>4998</v>
      </c>
      <c r="K359" s="70" t="str">
        <f>INDEX(PA_EXTRACAOITEM!D:D,MATCH(F359,PA_EXTRACAOITEM!B:B,0),0)</f>
        <v>Recolhimento (Valor Principal) - Dezembro</v>
      </c>
    </row>
    <row r="360" spans="2:11" ht="15">
      <c r="B360" s="75" t="str">
        <f>INDEX(SUM!D:D,MATCH(SUM!$F$3,SUM!B:B,0),0)</f>
        <v>P173</v>
      </c>
      <c r="C360" s="74">
        <v>112</v>
      </c>
      <c r="D360" s="71" t="s">
        <v>1057</v>
      </c>
      <c r="E360" s="74">
        <f t="shared" si="5"/>
        <v>2019</v>
      </c>
      <c r="F360" s="71" t="s">
        <v>1377</v>
      </c>
      <c r="G360" s="75" t="s">
        <v>17</v>
      </c>
      <c r="H360" s="72" t="s">
        <v>1133</v>
      </c>
      <c r="I360" s="76">
        <f>'09'!F29</f>
        <v>675.17</v>
      </c>
      <c r="J360" s="70" t="s">
        <v>4998</v>
      </c>
      <c r="K360" s="70" t="str">
        <f>INDEX(PA_EXTRACAOITEM!D:D,MATCH(F360,PA_EXTRACAOITEM!B:B,0),0)</f>
        <v>Recolhimento (Valor Principal) - 13° Salário</v>
      </c>
    </row>
    <row r="361" spans="2:11" ht="15">
      <c r="B361" s="75" t="str">
        <f>INDEX(SUM!D:D,MATCH(SUM!$F$3,SUM!B:B,0),0)</f>
        <v>P173</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P173</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P173</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P173</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P173</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P173</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P173</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P173</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P173</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P173</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P173</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P173</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P173</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P173</v>
      </c>
      <c r="C374" s="74">
        <v>113</v>
      </c>
      <c r="D374" s="71" t="s">
        <v>1097</v>
      </c>
      <c r="E374" s="74">
        <f t="shared" si="5"/>
        <v>2019</v>
      </c>
      <c r="F374" s="71" t="s">
        <v>1378</v>
      </c>
      <c r="G374" s="75" t="s">
        <v>17</v>
      </c>
      <c r="H374" s="72" t="s">
        <v>1098</v>
      </c>
      <c r="I374" s="76">
        <f>'09'!D41</f>
        <v>796.4</v>
      </c>
      <c r="J374" s="70" t="s">
        <v>4998</v>
      </c>
      <c r="K374" s="70" t="str">
        <f>INDEX(PA_EXTRACAOITEM!D:D,MATCH(F374,PA_EXTRACAOITEM!B:B,0),0)</f>
        <v>Devida - Janeiro</v>
      </c>
    </row>
    <row r="375" spans="2:11" ht="15">
      <c r="B375" s="75" t="str">
        <f>INDEX(SUM!D:D,MATCH(SUM!$F$3,SUM!B:B,0),0)</f>
        <v>P173</v>
      </c>
      <c r="C375" s="74">
        <v>113</v>
      </c>
      <c r="D375" s="71" t="s">
        <v>1097</v>
      </c>
      <c r="E375" s="74">
        <f t="shared" si="5"/>
        <v>2019</v>
      </c>
      <c r="F375" s="71" t="s">
        <v>1379</v>
      </c>
      <c r="G375" s="75" t="s">
        <v>17</v>
      </c>
      <c r="H375" s="72" t="s">
        <v>1099</v>
      </c>
      <c r="I375" s="76">
        <f>'09'!D42</f>
        <v>796.4</v>
      </c>
      <c r="J375" s="70" t="s">
        <v>4998</v>
      </c>
      <c r="K375" s="70" t="str">
        <f>INDEX(PA_EXTRACAOITEM!D:D,MATCH(F375,PA_EXTRACAOITEM!B:B,0),0)</f>
        <v>Devida - Fevereiro</v>
      </c>
    </row>
    <row r="376" spans="2:11" ht="15">
      <c r="B376" s="75" t="str">
        <f>INDEX(SUM!D:D,MATCH(SUM!$F$3,SUM!B:B,0),0)</f>
        <v>P173</v>
      </c>
      <c r="C376" s="74">
        <v>113</v>
      </c>
      <c r="D376" s="71" t="s">
        <v>1097</v>
      </c>
      <c r="E376" s="74">
        <f t="shared" si="5"/>
        <v>2019</v>
      </c>
      <c r="F376" s="71" t="s">
        <v>1380</v>
      </c>
      <c r="G376" s="75" t="s">
        <v>17</v>
      </c>
      <c r="H376" s="72" t="s">
        <v>1100</v>
      </c>
      <c r="I376" s="76">
        <f>'09'!D43</f>
        <v>796.4</v>
      </c>
      <c r="J376" s="70" t="s">
        <v>4998</v>
      </c>
      <c r="K376" s="70" t="str">
        <f>INDEX(PA_EXTRACAOITEM!D:D,MATCH(F376,PA_EXTRACAOITEM!B:B,0),0)</f>
        <v>Devida - Março</v>
      </c>
    </row>
    <row r="377" spans="2:11" ht="15">
      <c r="B377" s="75" t="str">
        <f>INDEX(SUM!D:D,MATCH(SUM!$F$3,SUM!B:B,0),0)</f>
        <v>P173</v>
      </c>
      <c r="C377" s="74">
        <v>113</v>
      </c>
      <c r="D377" s="71" t="s">
        <v>1097</v>
      </c>
      <c r="E377" s="74">
        <f t="shared" si="5"/>
        <v>2019</v>
      </c>
      <c r="F377" s="71" t="s">
        <v>1381</v>
      </c>
      <c r="G377" s="75" t="s">
        <v>17</v>
      </c>
      <c r="H377" s="72" t="s">
        <v>1101</v>
      </c>
      <c r="I377" s="76">
        <f>'09'!D44</f>
        <v>796.4</v>
      </c>
      <c r="J377" s="70" t="s">
        <v>4998</v>
      </c>
      <c r="K377" s="70" t="str">
        <f>INDEX(PA_EXTRACAOITEM!D:D,MATCH(F377,PA_EXTRACAOITEM!B:B,0),0)</f>
        <v>Devida - Abril</v>
      </c>
    </row>
    <row r="378" spans="2:11" ht="15">
      <c r="B378" s="75" t="str">
        <f>INDEX(SUM!D:D,MATCH(SUM!$F$3,SUM!B:B,0),0)</f>
        <v>P173</v>
      </c>
      <c r="C378" s="74">
        <v>113</v>
      </c>
      <c r="D378" s="71" t="s">
        <v>1097</v>
      </c>
      <c r="E378" s="74">
        <f t="shared" si="5"/>
        <v>2019</v>
      </c>
      <c r="F378" s="71" t="s">
        <v>1382</v>
      </c>
      <c r="G378" s="75" t="s">
        <v>17</v>
      </c>
      <c r="H378" s="72" t="s">
        <v>1102</v>
      </c>
      <c r="I378" s="76">
        <f>'09'!D45</f>
        <v>796.4</v>
      </c>
      <c r="J378" s="70" t="s">
        <v>4998</v>
      </c>
      <c r="K378" s="70" t="str">
        <f>INDEX(PA_EXTRACAOITEM!D:D,MATCH(F378,PA_EXTRACAOITEM!B:B,0),0)</f>
        <v>Devida - Maio</v>
      </c>
    </row>
    <row r="379" spans="2:11" ht="15">
      <c r="B379" s="75" t="str">
        <f>INDEX(SUM!D:D,MATCH(SUM!$F$3,SUM!B:B,0),0)</f>
        <v>P173</v>
      </c>
      <c r="C379" s="74">
        <v>113</v>
      </c>
      <c r="D379" s="71" t="s">
        <v>1097</v>
      </c>
      <c r="E379" s="74">
        <f t="shared" si="5"/>
        <v>2019</v>
      </c>
      <c r="F379" s="71" t="s">
        <v>1383</v>
      </c>
      <c r="G379" s="75" t="s">
        <v>17</v>
      </c>
      <c r="H379" s="72" t="s">
        <v>1103</v>
      </c>
      <c r="I379" s="76">
        <f>'09'!D46</f>
        <v>796.4</v>
      </c>
      <c r="J379" s="70" t="s">
        <v>4998</v>
      </c>
      <c r="K379" s="70" t="str">
        <f>INDEX(PA_EXTRACAOITEM!D:D,MATCH(F379,PA_EXTRACAOITEM!B:B,0),0)</f>
        <v>Devida - Junho</v>
      </c>
    </row>
    <row r="380" spans="2:11" ht="15">
      <c r="B380" s="75" t="str">
        <f>INDEX(SUM!D:D,MATCH(SUM!$F$3,SUM!B:B,0),0)</f>
        <v>P173</v>
      </c>
      <c r="C380" s="74">
        <v>113</v>
      </c>
      <c r="D380" s="71" t="s">
        <v>1097</v>
      </c>
      <c r="E380" s="74">
        <f t="shared" si="5"/>
        <v>2019</v>
      </c>
      <c r="F380" s="71" t="s">
        <v>1384</v>
      </c>
      <c r="G380" s="75" t="s">
        <v>17</v>
      </c>
      <c r="H380" s="72" t="s">
        <v>1104</v>
      </c>
      <c r="I380" s="76">
        <f>'09'!D47</f>
        <v>796.4</v>
      </c>
      <c r="J380" s="70" t="s">
        <v>4998</v>
      </c>
      <c r="K380" s="70" t="str">
        <f>INDEX(PA_EXTRACAOITEM!D:D,MATCH(F380,PA_EXTRACAOITEM!B:B,0),0)</f>
        <v>Devida - Julho</v>
      </c>
    </row>
    <row r="381" spans="2:11" ht="15">
      <c r="B381" s="75" t="str">
        <f>INDEX(SUM!D:D,MATCH(SUM!$F$3,SUM!B:B,0),0)</f>
        <v>P173</v>
      </c>
      <c r="C381" s="74">
        <v>113</v>
      </c>
      <c r="D381" s="71" t="s">
        <v>1097</v>
      </c>
      <c r="E381" s="74">
        <f t="shared" si="5"/>
        <v>2019</v>
      </c>
      <c r="F381" s="71" t="s">
        <v>1385</v>
      </c>
      <c r="G381" s="75" t="s">
        <v>17</v>
      </c>
      <c r="H381" s="72" t="s">
        <v>1105</v>
      </c>
      <c r="I381" s="76">
        <f>'09'!D48</f>
        <v>796.38</v>
      </c>
      <c r="J381" s="70" t="s">
        <v>4998</v>
      </c>
      <c r="K381" s="70" t="str">
        <f>INDEX(PA_EXTRACAOITEM!D:D,MATCH(F381,PA_EXTRACAOITEM!B:B,0),0)</f>
        <v>Devida - Agosto</v>
      </c>
    </row>
    <row r="382" spans="2:11" ht="15">
      <c r="B382" s="75" t="str">
        <f>INDEX(SUM!D:D,MATCH(SUM!$F$3,SUM!B:B,0),0)</f>
        <v>P173</v>
      </c>
      <c r="C382" s="74">
        <v>113</v>
      </c>
      <c r="D382" s="71" t="s">
        <v>1097</v>
      </c>
      <c r="E382" s="74">
        <f t="shared" si="5"/>
        <v>2019</v>
      </c>
      <c r="F382" s="71" t="s">
        <v>1386</v>
      </c>
      <c r="G382" s="75" t="s">
        <v>17</v>
      </c>
      <c r="H382" s="72" t="s">
        <v>1106</v>
      </c>
      <c r="I382" s="76">
        <f>'09'!D49</f>
        <v>796.38</v>
      </c>
      <c r="J382" s="70" t="s">
        <v>4998</v>
      </c>
      <c r="K382" s="70" t="str">
        <f>INDEX(PA_EXTRACAOITEM!D:D,MATCH(F382,PA_EXTRACAOITEM!B:B,0),0)</f>
        <v>Devida - Setembro</v>
      </c>
    </row>
    <row r="383" spans="2:11" ht="15">
      <c r="B383" s="75" t="str">
        <f>INDEX(SUM!D:D,MATCH(SUM!$F$3,SUM!B:B,0),0)</f>
        <v>P173</v>
      </c>
      <c r="C383" s="74">
        <v>113</v>
      </c>
      <c r="D383" s="71" t="s">
        <v>1097</v>
      </c>
      <c r="E383" s="74">
        <f t="shared" si="5"/>
        <v>2019</v>
      </c>
      <c r="F383" s="71" t="s">
        <v>1387</v>
      </c>
      <c r="G383" s="75" t="s">
        <v>17</v>
      </c>
      <c r="H383" s="72" t="s">
        <v>1107</v>
      </c>
      <c r="I383" s="76">
        <f>'09'!D50</f>
        <v>796.38</v>
      </c>
      <c r="J383" s="70" t="s">
        <v>4998</v>
      </c>
      <c r="K383" s="70" t="str">
        <f>INDEX(PA_EXTRACAOITEM!D:D,MATCH(F383,PA_EXTRACAOITEM!B:B,0),0)</f>
        <v>Devida - Outubro</v>
      </c>
    </row>
    <row r="384" spans="2:11" ht="15">
      <c r="B384" s="75" t="str">
        <f>INDEX(SUM!D:D,MATCH(SUM!$F$3,SUM!B:B,0),0)</f>
        <v>P173</v>
      </c>
      <c r="C384" s="74">
        <v>113</v>
      </c>
      <c r="D384" s="71" t="s">
        <v>1097</v>
      </c>
      <c r="E384" s="74">
        <f t="shared" si="5"/>
        <v>2019</v>
      </c>
      <c r="F384" s="71" t="s">
        <v>1388</v>
      </c>
      <c r="G384" s="75" t="s">
        <v>17</v>
      </c>
      <c r="H384" s="72" t="s">
        <v>1108</v>
      </c>
      <c r="I384" s="76">
        <f>'09'!D51</f>
        <v>796.38</v>
      </c>
      <c r="J384" s="70" t="s">
        <v>4998</v>
      </c>
      <c r="K384" s="70" t="str">
        <f>INDEX(PA_EXTRACAOITEM!D:D,MATCH(F384,PA_EXTRACAOITEM!B:B,0),0)</f>
        <v>Devida - Novembro</v>
      </c>
    </row>
    <row r="385" spans="2:11" ht="15">
      <c r="B385" s="75" t="str">
        <f>INDEX(SUM!D:D,MATCH(SUM!$F$3,SUM!B:B,0),0)</f>
        <v>P173</v>
      </c>
      <c r="C385" s="74">
        <v>113</v>
      </c>
      <c r="D385" s="71" t="s">
        <v>1097</v>
      </c>
      <c r="E385" s="74">
        <f t="shared" si="5"/>
        <v>2019</v>
      </c>
      <c r="F385" s="71" t="s">
        <v>1389</v>
      </c>
      <c r="G385" s="75" t="s">
        <v>17</v>
      </c>
      <c r="H385" s="72" t="s">
        <v>1109</v>
      </c>
      <c r="I385" s="76">
        <f>'09'!D52</f>
        <v>816.33</v>
      </c>
      <c r="J385" s="70" t="s">
        <v>4998</v>
      </c>
      <c r="K385" s="70" t="str">
        <f>INDEX(PA_EXTRACAOITEM!D:D,MATCH(F385,PA_EXTRACAOITEM!B:B,0),0)</f>
        <v>Devida - Dezembro</v>
      </c>
    </row>
    <row r="386" spans="2:11" ht="15">
      <c r="B386" s="75" t="str">
        <f>INDEX(SUM!D:D,MATCH(SUM!$F$3,SUM!B:B,0),0)</f>
        <v>P173</v>
      </c>
      <c r="C386" s="74">
        <v>113</v>
      </c>
      <c r="D386" s="71" t="s">
        <v>1097</v>
      </c>
      <c r="E386" s="74">
        <f t="shared" si="5"/>
        <v>2019</v>
      </c>
      <c r="F386" s="71" t="s">
        <v>1390</v>
      </c>
      <c r="G386" s="75" t="s">
        <v>17</v>
      </c>
      <c r="H386" s="72" t="s">
        <v>1110</v>
      </c>
      <c r="I386" s="76">
        <f>'09'!D53</f>
        <v>816.33</v>
      </c>
      <c r="J386" s="70" t="s">
        <v>4998</v>
      </c>
      <c r="K386" s="70" t="str">
        <f>INDEX(PA_EXTRACAOITEM!D:D,MATCH(F386,PA_EXTRACAOITEM!B:B,0),0)</f>
        <v>Devida - 13° Salário</v>
      </c>
    </row>
    <row r="387" spans="2:11" ht="15">
      <c r="B387" s="75" t="str">
        <f>INDEX(SUM!D:D,MATCH(SUM!$F$3,SUM!B:B,0),0)</f>
        <v>P173</v>
      </c>
      <c r="C387" s="74">
        <v>113</v>
      </c>
      <c r="D387" s="71" t="s">
        <v>1097</v>
      </c>
      <c r="E387" s="74">
        <f t="shared" si="5"/>
        <v>2019</v>
      </c>
      <c r="F387" s="71" t="s">
        <v>1391</v>
      </c>
      <c r="G387" s="75" t="s">
        <v>17</v>
      </c>
      <c r="H387" s="72" t="s">
        <v>1071</v>
      </c>
      <c r="I387" s="76">
        <f>'09'!E41</f>
        <v>796.4</v>
      </c>
      <c r="J387" s="70" t="s">
        <v>4998</v>
      </c>
      <c r="K387" s="70" t="str">
        <f>INDEX(PA_EXTRACAOITEM!D:D,MATCH(F387,PA_EXTRACAOITEM!B:B,0),0)</f>
        <v>Contabilizada - Janeiro</v>
      </c>
    </row>
    <row r="388" spans="2:11" ht="15">
      <c r="B388" s="75" t="str">
        <f>INDEX(SUM!D:D,MATCH(SUM!$F$3,SUM!B:B,0),0)</f>
        <v>P173</v>
      </c>
      <c r="C388" s="74">
        <v>113</v>
      </c>
      <c r="D388" s="71" t="s">
        <v>1097</v>
      </c>
      <c r="E388" s="74">
        <f t="shared" si="5"/>
        <v>2019</v>
      </c>
      <c r="F388" s="71" t="s">
        <v>1392</v>
      </c>
      <c r="G388" s="75" t="s">
        <v>17</v>
      </c>
      <c r="H388" s="72" t="s">
        <v>1072</v>
      </c>
      <c r="I388" s="76">
        <f>'09'!E42</f>
        <v>796.4</v>
      </c>
      <c r="J388" s="70" t="s">
        <v>4998</v>
      </c>
      <c r="K388" s="70" t="str">
        <f>INDEX(PA_EXTRACAOITEM!D:D,MATCH(F388,PA_EXTRACAOITEM!B:B,0),0)</f>
        <v>Contabilizada - Fevereiro</v>
      </c>
    </row>
    <row r="389" spans="2:11" ht="15">
      <c r="B389" s="75" t="str">
        <f>INDEX(SUM!D:D,MATCH(SUM!$F$3,SUM!B:B,0),0)</f>
        <v>P173</v>
      </c>
      <c r="C389" s="74">
        <v>113</v>
      </c>
      <c r="D389" s="71" t="s">
        <v>1097</v>
      </c>
      <c r="E389" s="74">
        <f t="shared" si="5"/>
        <v>2019</v>
      </c>
      <c r="F389" s="71" t="s">
        <v>1393</v>
      </c>
      <c r="G389" s="75" t="s">
        <v>17</v>
      </c>
      <c r="H389" s="72" t="s">
        <v>1073</v>
      </c>
      <c r="I389" s="76">
        <f>'09'!E43</f>
        <v>796.4</v>
      </c>
      <c r="J389" s="70" t="s">
        <v>4998</v>
      </c>
      <c r="K389" s="70" t="str">
        <f>INDEX(PA_EXTRACAOITEM!D:D,MATCH(F389,PA_EXTRACAOITEM!B:B,0),0)</f>
        <v>Contabilizada - Março</v>
      </c>
    </row>
    <row r="390" spans="2:11" ht="15">
      <c r="B390" s="75" t="str">
        <f>INDEX(SUM!D:D,MATCH(SUM!$F$3,SUM!B:B,0),0)</f>
        <v>P173</v>
      </c>
      <c r="C390" s="74">
        <v>113</v>
      </c>
      <c r="D390" s="71" t="s">
        <v>1097</v>
      </c>
      <c r="E390" s="74">
        <f aca="true" t="shared" si="6" ref="E390:E453">$E$2</f>
        <v>2019</v>
      </c>
      <c r="F390" s="71" t="s">
        <v>1394</v>
      </c>
      <c r="G390" s="75" t="s">
        <v>17</v>
      </c>
      <c r="H390" s="72" t="s">
        <v>1074</v>
      </c>
      <c r="I390" s="76">
        <f>'09'!E44</f>
        <v>796.4</v>
      </c>
      <c r="J390" s="70" t="s">
        <v>4998</v>
      </c>
      <c r="K390" s="70" t="str">
        <f>INDEX(PA_EXTRACAOITEM!D:D,MATCH(F390,PA_EXTRACAOITEM!B:B,0),0)</f>
        <v>Contabilizada - Abril</v>
      </c>
    </row>
    <row r="391" spans="2:11" ht="15">
      <c r="B391" s="75" t="str">
        <f>INDEX(SUM!D:D,MATCH(SUM!$F$3,SUM!B:B,0),0)</f>
        <v>P173</v>
      </c>
      <c r="C391" s="74">
        <v>113</v>
      </c>
      <c r="D391" s="71" t="s">
        <v>1097</v>
      </c>
      <c r="E391" s="74">
        <f t="shared" si="6"/>
        <v>2019</v>
      </c>
      <c r="F391" s="71" t="s">
        <v>1395</v>
      </c>
      <c r="G391" s="75" t="s">
        <v>17</v>
      </c>
      <c r="H391" s="72" t="s">
        <v>1075</v>
      </c>
      <c r="I391" s="76">
        <f>'09'!E45</f>
        <v>796.4</v>
      </c>
      <c r="J391" s="70" t="s">
        <v>4998</v>
      </c>
      <c r="K391" s="70" t="str">
        <f>INDEX(PA_EXTRACAOITEM!D:D,MATCH(F391,PA_EXTRACAOITEM!B:B,0),0)</f>
        <v>Contabilizada - Maio</v>
      </c>
    </row>
    <row r="392" spans="2:11" ht="15">
      <c r="B392" s="75" t="str">
        <f>INDEX(SUM!D:D,MATCH(SUM!$F$3,SUM!B:B,0),0)</f>
        <v>P173</v>
      </c>
      <c r="C392" s="74">
        <v>113</v>
      </c>
      <c r="D392" s="71" t="s">
        <v>1097</v>
      </c>
      <c r="E392" s="74">
        <f t="shared" si="6"/>
        <v>2019</v>
      </c>
      <c r="F392" s="71" t="s">
        <v>1396</v>
      </c>
      <c r="G392" s="75" t="s">
        <v>17</v>
      </c>
      <c r="H392" s="72" t="s">
        <v>1076</v>
      </c>
      <c r="I392" s="76">
        <f>'09'!E46</f>
        <v>796.4</v>
      </c>
      <c r="J392" s="70" t="s">
        <v>4998</v>
      </c>
      <c r="K392" s="70" t="str">
        <f>INDEX(PA_EXTRACAOITEM!D:D,MATCH(F392,PA_EXTRACAOITEM!B:B,0),0)</f>
        <v>Contabilizada - Junho</v>
      </c>
    </row>
    <row r="393" spans="2:11" ht="15">
      <c r="B393" s="75" t="str">
        <f>INDEX(SUM!D:D,MATCH(SUM!$F$3,SUM!B:B,0),0)</f>
        <v>P173</v>
      </c>
      <c r="C393" s="74">
        <v>113</v>
      </c>
      <c r="D393" s="71" t="s">
        <v>1097</v>
      </c>
      <c r="E393" s="74">
        <f t="shared" si="6"/>
        <v>2019</v>
      </c>
      <c r="F393" s="71" t="s">
        <v>1397</v>
      </c>
      <c r="G393" s="75" t="s">
        <v>17</v>
      </c>
      <c r="H393" s="72" t="s">
        <v>1077</v>
      </c>
      <c r="I393" s="76">
        <f>'09'!E47</f>
        <v>796.4</v>
      </c>
      <c r="J393" s="70" t="s">
        <v>4998</v>
      </c>
      <c r="K393" s="70" t="str">
        <f>INDEX(PA_EXTRACAOITEM!D:D,MATCH(F393,PA_EXTRACAOITEM!B:B,0),0)</f>
        <v>Contabilizada - Julho</v>
      </c>
    </row>
    <row r="394" spans="2:11" ht="15">
      <c r="B394" s="75" t="str">
        <f>INDEX(SUM!D:D,MATCH(SUM!$F$3,SUM!B:B,0),0)</f>
        <v>P173</v>
      </c>
      <c r="C394" s="74">
        <v>113</v>
      </c>
      <c r="D394" s="71" t="s">
        <v>1097</v>
      </c>
      <c r="E394" s="74">
        <f t="shared" si="6"/>
        <v>2019</v>
      </c>
      <c r="F394" s="71" t="s">
        <v>1398</v>
      </c>
      <c r="G394" s="75" t="s">
        <v>17</v>
      </c>
      <c r="H394" s="72" t="s">
        <v>1078</v>
      </c>
      <c r="I394" s="76">
        <f>'09'!E48</f>
        <v>796.38</v>
      </c>
      <c r="J394" s="70" t="s">
        <v>4998</v>
      </c>
      <c r="K394" s="70" t="str">
        <f>INDEX(PA_EXTRACAOITEM!D:D,MATCH(F394,PA_EXTRACAOITEM!B:B,0),0)</f>
        <v>Contabilizada - Agosto</v>
      </c>
    </row>
    <row r="395" spans="2:11" ht="15">
      <c r="B395" s="75" t="str">
        <f>INDEX(SUM!D:D,MATCH(SUM!$F$3,SUM!B:B,0),0)</f>
        <v>P173</v>
      </c>
      <c r="C395" s="74">
        <v>113</v>
      </c>
      <c r="D395" s="71" t="s">
        <v>1097</v>
      </c>
      <c r="E395" s="74">
        <f t="shared" si="6"/>
        <v>2019</v>
      </c>
      <c r="F395" s="71" t="s">
        <v>1399</v>
      </c>
      <c r="G395" s="75" t="s">
        <v>17</v>
      </c>
      <c r="H395" s="72" t="s">
        <v>1079</v>
      </c>
      <c r="I395" s="76">
        <f>'09'!E49</f>
        <v>796.38</v>
      </c>
      <c r="J395" s="70" t="s">
        <v>4998</v>
      </c>
      <c r="K395" s="70" t="str">
        <f>INDEX(PA_EXTRACAOITEM!D:D,MATCH(F395,PA_EXTRACAOITEM!B:B,0),0)</f>
        <v>Contabilizada - Setembro</v>
      </c>
    </row>
    <row r="396" spans="2:11" ht="15">
      <c r="B396" s="75" t="str">
        <f>INDEX(SUM!D:D,MATCH(SUM!$F$3,SUM!B:B,0),0)</f>
        <v>P173</v>
      </c>
      <c r="C396" s="74">
        <v>113</v>
      </c>
      <c r="D396" s="71" t="s">
        <v>1097</v>
      </c>
      <c r="E396" s="74">
        <f t="shared" si="6"/>
        <v>2019</v>
      </c>
      <c r="F396" s="71" t="s">
        <v>1400</v>
      </c>
      <c r="G396" s="75" t="s">
        <v>17</v>
      </c>
      <c r="H396" s="72" t="s">
        <v>1080</v>
      </c>
      <c r="I396" s="76">
        <f>'09'!E50</f>
        <v>796.38</v>
      </c>
      <c r="J396" s="70" t="s">
        <v>4998</v>
      </c>
      <c r="K396" s="70" t="str">
        <f>INDEX(PA_EXTRACAOITEM!D:D,MATCH(F396,PA_EXTRACAOITEM!B:B,0),0)</f>
        <v>Contabilizada - Outubro</v>
      </c>
    </row>
    <row r="397" spans="2:11" ht="15">
      <c r="B397" s="75" t="str">
        <f>INDEX(SUM!D:D,MATCH(SUM!$F$3,SUM!B:B,0),0)</f>
        <v>P173</v>
      </c>
      <c r="C397" s="74">
        <v>113</v>
      </c>
      <c r="D397" s="71" t="s">
        <v>1097</v>
      </c>
      <c r="E397" s="74">
        <f t="shared" si="6"/>
        <v>2019</v>
      </c>
      <c r="F397" s="71" t="s">
        <v>1401</v>
      </c>
      <c r="G397" s="75" t="s">
        <v>17</v>
      </c>
      <c r="H397" s="72" t="s">
        <v>1081</v>
      </c>
      <c r="I397" s="76">
        <f>'09'!E51</f>
        <v>796.38</v>
      </c>
      <c r="J397" s="70" t="s">
        <v>4998</v>
      </c>
      <c r="K397" s="70" t="str">
        <f>INDEX(PA_EXTRACAOITEM!D:D,MATCH(F397,PA_EXTRACAOITEM!B:B,0),0)</f>
        <v>Contabilizada - Novembro</v>
      </c>
    </row>
    <row r="398" spans="2:11" ht="15">
      <c r="B398" s="75" t="str">
        <f>INDEX(SUM!D:D,MATCH(SUM!$F$3,SUM!B:B,0),0)</f>
        <v>P173</v>
      </c>
      <c r="C398" s="74">
        <v>113</v>
      </c>
      <c r="D398" s="71" t="s">
        <v>1097</v>
      </c>
      <c r="E398" s="74">
        <f t="shared" si="6"/>
        <v>2019</v>
      </c>
      <c r="F398" s="71" t="s">
        <v>1402</v>
      </c>
      <c r="G398" s="75" t="s">
        <v>17</v>
      </c>
      <c r="H398" s="72" t="s">
        <v>1082</v>
      </c>
      <c r="I398" s="76">
        <f>'09'!E52</f>
        <v>816.33</v>
      </c>
      <c r="J398" s="70" t="s">
        <v>4998</v>
      </c>
      <c r="K398" s="70" t="str">
        <f>INDEX(PA_EXTRACAOITEM!D:D,MATCH(F398,PA_EXTRACAOITEM!B:B,0),0)</f>
        <v>Contabilizada - Dezembro</v>
      </c>
    </row>
    <row r="399" spans="2:11" ht="15">
      <c r="B399" s="75" t="str">
        <f>INDEX(SUM!D:D,MATCH(SUM!$F$3,SUM!B:B,0),0)</f>
        <v>P173</v>
      </c>
      <c r="C399" s="74">
        <v>113</v>
      </c>
      <c r="D399" s="71" t="s">
        <v>1097</v>
      </c>
      <c r="E399" s="74">
        <f t="shared" si="6"/>
        <v>2019</v>
      </c>
      <c r="F399" s="71" t="s">
        <v>1403</v>
      </c>
      <c r="G399" s="75" t="s">
        <v>17</v>
      </c>
      <c r="H399" s="72" t="s">
        <v>1083</v>
      </c>
      <c r="I399" s="76">
        <f>'09'!E53</f>
        <v>816.33</v>
      </c>
      <c r="J399" s="70" t="s">
        <v>4998</v>
      </c>
      <c r="K399" s="70" t="str">
        <f>INDEX(PA_EXTRACAOITEM!D:D,MATCH(F399,PA_EXTRACAOITEM!B:B,0),0)</f>
        <v>Contabilizada - 13° Salário</v>
      </c>
    </row>
    <row r="400" spans="2:11" ht="15">
      <c r="B400" s="75" t="str">
        <f>INDEX(SUM!D:D,MATCH(SUM!$F$3,SUM!B:B,0),0)</f>
        <v>P173</v>
      </c>
      <c r="C400" s="74">
        <v>113</v>
      </c>
      <c r="D400" s="71" t="s">
        <v>1097</v>
      </c>
      <c r="E400" s="74">
        <f t="shared" si="6"/>
        <v>2019</v>
      </c>
      <c r="F400" s="71" t="s">
        <v>1404</v>
      </c>
      <c r="G400" s="75" t="s">
        <v>17</v>
      </c>
      <c r="H400" s="72" t="s">
        <v>1084</v>
      </c>
      <c r="I400" s="76">
        <f>'09'!F41</f>
        <v>126.84</v>
      </c>
      <c r="J400" s="70" t="s">
        <v>4998</v>
      </c>
      <c r="K400" s="70" t="str">
        <f>INDEX(PA_EXTRACAOITEM!D:D,MATCH(F400,PA_EXTRACAOITEM!B:B,0),0)</f>
        <v>Benefícios Pagos Diretamente - Janeiro</v>
      </c>
    </row>
    <row r="401" spans="2:11" ht="15">
      <c r="B401" s="75" t="str">
        <f>INDEX(SUM!D:D,MATCH(SUM!$F$3,SUM!B:B,0),0)</f>
        <v>P173</v>
      </c>
      <c r="C401" s="74">
        <v>113</v>
      </c>
      <c r="D401" s="71" t="s">
        <v>1097</v>
      </c>
      <c r="E401" s="74">
        <f t="shared" si="6"/>
        <v>2019</v>
      </c>
      <c r="F401" s="71" t="s">
        <v>1405</v>
      </c>
      <c r="G401" s="75" t="s">
        <v>17</v>
      </c>
      <c r="H401" s="72" t="s">
        <v>1085</v>
      </c>
      <c r="I401" s="76">
        <f>'09'!F42</f>
        <v>131.2</v>
      </c>
      <c r="J401" s="70" t="s">
        <v>4998</v>
      </c>
      <c r="K401" s="70" t="str">
        <f>INDEX(PA_EXTRACAOITEM!D:D,MATCH(F401,PA_EXTRACAOITEM!B:B,0),0)</f>
        <v>Benefícios Pagos Diretamente - Fevereiro</v>
      </c>
    </row>
    <row r="402" spans="2:11" ht="15">
      <c r="B402" s="75" t="str">
        <f>INDEX(SUM!D:D,MATCH(SUM!$F$3,SUM!B:B,0),0)</f>
        <v>P173</v>
      </c>
      <c r="C402" s="74">
        <v>113</v>
      </c>
      <c r="D402" s="71" t="s">
        <v>1097</v>
      </c>
      <c r="E402" s="74">
        <f t="shared" si="6"/>
        <v>2019</v>
      </c>
      <c r="F402" s="71" t="s">
        <v>1406</v>
      </c>
      <c r="G402" s="75" t="s">
        <v>17</v>
      </c>
      <c r="H402" s="72" t="s">
        <v>1086</v>
      </c>
      <c r="I402" s="76">
        <f>'09'!F43</f>
        <v>131.2</v>
      </c>
      <c r="J402" s="70" t="s">
        <v>4998</v>
      </c>
      <c r="K402" s="70" t="str">
        <f>INDEX(PA_EXTRACAOITEM!D:D,MATCH(F402,PA_EXTRACAOITEM!B:B,0),0)</f>
        <v>Benefícios Pagos Diretamente - Março</v>
      </c>
    </row>
    <row r="403" spans="2:11" ht="15">
      <c r="B403" s="75" t="str">
        <f>INDEX(SUM!D:D,MATCH(SUM!$F$3,SUM!B:B,0),0)</f>
        <v>P173</v>
      </c>
      <c r="C403" s="74">
        <v>113</v>
      </c>
      <c r="D403" s="71" t="s">
        <v>1097</v>
      </c>
      <c r="E403" s="74">
        <f t="shared" si="6"/>
        <v>2019</v>
      </c>
      <c r="F403" s="71" t="s">
        <v>1407</v>
      </c>
      <c r="G403" s="75" t="s">
        <v>17</v>
      </c>
      <c r="H403" s="72" t="s">
        <v>1087</v>
      </c>
      <c r="I403" s="76">
        <f>'09'!F44</f>
        <v>131.2</v>
      </c>
      <c r="J403" s="70" t="s">
        <v>4998</v>
      </c>
      <c r="K403" s="70" t="str">
        <f>INDEX(PA_EXTRACAOITEM!D:D,MATCH(F403,PA_EXTRACAOITEM!B:B,0),0)</f>
        <v>Benefícios Pagos Diretamente - Abril</v>
      </c>
    </row>
    <row r="404" spans="2:11" ht="15">
      <c r="B404" s="75" t="str">
        <f>INDEX(SUM!D:D,MATCH(SUM!$F$3,SUM!B:B,0),0)</f>
        <v>P173</v>
      </c>
      <c r="C404" s="74">
        <v>113</v>
      </c>
      <c r="D404" s="71" t="s">
        <v>1097</v>
      </c>
      <c r="E404" s="74">
        <f t="shared" si="6"/>
        <v>2019</v>
      </c>
      <c r="F404" s="71" t="s">
        <v>1408</v>
      </c>
      <c r="G404" s="75" t="s">
        <v>17</v>
      </c>
      <c r="H404" s="72" t="s">
        <v>1088</v>
      </c>
      <c r="I404" s="76">
        <f>'09'!F45</f>
        <v>131.2</v>
      </c>
      <c r="J404" s="70" t="s">
        <v>4998</v>
      </c>
      <c r="K404" s="70" t="str">
        <f>INDEX(PA_EXTRACAOITEM!D:D,MATCH(F404,PA_EXTRACAOITEM!B:B,0),0)</f>
        <v>Benefícios Pagos Diretamente - Maio</v>
      </c>
    </row>
    <row r="405" spans="2:11" ht="15">
      <c r="B405" s="75" t="str">
        <f>INDEX(SUM!D:D,MATCH(SUM!$F$3,SUM!B:B,0),0)</f>
        <v>P173</v>
      </c>
      <c r="C405" s="74">
        <v>113</v>
      </c>
      <c r="D405" s="71" t="s">
        <v>1097</v>
      </c>
      <c r="E405" s="74">
        <f t="shared" si="6"/>
        <v>2019</v>
      </c>
      <c r="F405" s="71" t="s">
        <v>1409</v>
      </c>
      <c r="G405" s="75" t="s">
        <v>17</v>
      </c>
      <c r="H405" s="72" t="s">
        <v>1089</v>
      </c>
      <c r="I405" s="76">
        <f>'09'!F46</f>
        <v>98.4</v>
      </c>
      <c r="J405" s="70" t="s">
        <v>4998</v>
      </c>
      <c r="K405" s="70" t="str">
        <f>INDEX(PA_EXTRACAOITEM!D:D,MATCH(F405,PA_EXTRACAOITEM!B:B,0),0)</f>
        <v>Benefícios Pagos Diretamente - Junho</v>
      </c>
    </row>
    <row r="406" spans="2:11" ht="15">
      <c r="B406" s="75" t="str">
        <f>INDEX(SUM!D:D,MATCH(SUM!$F$3,SUM!B:B,0),0)</f>
        <v>P173</v>
      </c>
      <c r="C406" s="74">
        <v>113</v>
      </c>
      <c r="D406" s="71" t="s">
        <v>1097</v>
      </c>
      <c r="E406" s="74">
        <f t="shared" si="6"/>
        <v>2019</v>
      </c>
      <c r="F406" s="71" t="s">
        <v>1410</v>
      </c>
      <c r="G406" s="75" t="s">
        <v>17</v>
      </c>
      <c r="H406" s="72" t="s">
        <v>1090</v>
      </c>
      <c r="I406" s="76">
        <f>'09'!F47</f>
        <v>98.4</v>
      </c>
      <c r="J406" s="70" t="s">
        <v>4998</v>
      </c>
      <c r="K406" s="70" t="str">
        <f>INDEX(PA_EXTRACAOITEM!D:D,MATCH(F406,PA_EXTRACAOITEM!B:B,0),0)</f>
        <v>Benefícios Pagos Diretamente - Julho</v>
      </c>
    </row>
    <row r="407" spans="2:11" ht="15">
      <c r="B407" s="75" t="str">
        <f>INDEX(SUM!D:D,MATCH(SUM!$F$3,SUM!B:B,0),0)</f>
        <v>P173</v>
      </c>
      <c r="C407" s="74">
        <v>113</v>
      </c>
      <c r="D407" s="71" t="s">
        <v>1097</v>
      </c>
      <c r="E407" s="74">
        <f t="shared" si="6"/>
        <v>2019</v>
      </c>
      <c r="F407" s="71" t="s">
        <v>1411</v>
      </c>
      <c r="G407" s="75" t="s">
        <v>17</v>
      </c>
      <c r="H407" s="72" t="s">
        <v>1091</v>
      </c>
      <c r="I407" s="76">
        <f>'09'!F48</f>
        <v>98.4</v>
      </c>
      <c r="J407" s="70" t="s">
        <v>4998</v>
      </c>
      <c r="K407" s="70" t="str">
        <f>INDEX(PA_EXTRACAOITEM!D:D,MATCH(F407,PA_EXTRACAOITEM!B:B,0),0)</f>
        <v>Benefícios Pagos Diretamente - Agosto</v>
      </c>
    </row>
    <row r="408" spans="2:11" ht="15">
      <c r="B408" s="75" t="str">
        <f>INDEX(SUM!D:D,MATCH(SUM!$F$3,SUM!B:B,0),0)</f>
        <v>P173</v>
      </c>
      <c r="C408" s="74">
        <v>113</v>
      </c>
      <c r="D408" s="71" t="s">
        <v>1097</v>
      </c>
      <c r="E408" s="74">
        <f t="shared" si="6"/>
        <v>2019</v>
      </c>
      <c r="F408" s="71" t="s">
        <v>1412</v>
      </c>
      <c r="G408" s="75" t="s">
        <v>17</v>
      </c>
      <c r="H408" s="72" t="s">
        <v>1092</v>
      </c>
      <c r="I408" s="76">
        <f>'09'!F49</f>
        <v>98.4</v>
      </c>
      <c r="J408" s="70" t="s">
        <v>4998</v>
      </c>
      <c r="K408" s="70" t="str">
        <f>INDEX(PA_EXTRACAOITEM!D:D,MATCH(F408,PA_EXTRACAOITEM!B:B,0),0)</f>
        <v>Benefícios Pagos Diretamente - Setembro</v>
      </c>
    </row>
    <row r="409" spans="2:11" ht="15">
      <c r="B409" s="75" t="str">
        <f>INDEX(SUM!D:D,MATCH(SUM!$F$3,SUM!B:B,0),0)</f>
        <v>P173</v>
      </c>
      <c r="C409" s="74">
        <v>113</v>
      </c>
      <c r="D409" s="71" t="s">
        <v>1097</v>
      </c>
      <c r="E409" s="74">
        <f t="shared" si="6"/>
        <v>2019</v>
      </c>
      <c r="F409" s="71" t="s">
        <v>1413</v>
      </c>
      <c r="G409" s="75" t="s">
        <v>17</v>
      </c>
      <c r="H409" s="72" t="s">
        <v>1093</v>
      </c>
      <c r="I409" s="76">
        <f>'09'!F50</f>
        <v>98.4</v>
      </c>
      <c r="J409" s="70" t="s">
        <v>4998</v>
      </c>
      <c r="K409" s="70" t="str">
        <f>INDEX(PA_EXTRACAOITEM!D:D,MATCH(F409,PA_EXTRACAOITEM!B:B,0),0)</f>
        <v>Benefícios Pagos Diretamente - Outubro</v>
      </c>
    </row>
    <row r="410" spans="2:11" ht="15">
      <c r="B410" s="75" t="str">
        <f>INDEX(SUM!D:D,MATCH(SUM!$F$3,SUM!B:B,0),0)</f>
        <v>P173</v>
      </c>
      <c r="C410" s="74">
        <v>113</v>
      </c>
      <c r="D410" s="71" t="s">
        <v>1097</v>
      </c>
      <c r="E410" s="74">
        <f t="shared" si="6"/>
        <v>2019</v>
      </c>
      <c r="F410" s="71" t="s">
        <v>1414</v>
      </c>
      <c r="G410" s="75" t="s">
        <v>17</v>
      </c>
      <c r="H410" s="72" t="s">
        <v>1094</v>
      </c>
      <c r="I410" s="76">
        <f>'09'!F51</f>
        <v>98.4</v>
      </c>
      <c r="J410" s="70" t="s">
        <v>4998</v>
      </c>
      <c r="K410" s="70" t="str">
        <f>INDEX(PA_EXTRACAOITEM!D:D,MATCH(F410,PA_EXTRACAOITEM!B:B,0),0)</f>
        <v>Benefícios Pagos Diretamente - Novembro</v>
      </c>
    </row>
    <row r="411" spans="2:11" ht="15">
      <c r="B411" s="75" t="str">
        <f>INDEX(SUM!D:D,MATCH(SUM!$F$3,SUM!B:B,0),0)</f>
        <v>P173</v>
      </c>
      <c r="C411" s="74">
        <v>113</v>
      </c>
      <c r="D411" s="71" t="s">
        <v>1097</v>
      </c>
      <c r="E411" s="74">
        <f t="shared" si="6"/>
        <v>2019</v>
      </c>
      <c r="F411" s="71" t="s">
        <v>1415</v>
      </c>
      <c r="G411" s="75" t="s">
        <v>17</v>
      </c>
      <c r="H411" s="72" t="s">
        <v>1095</v>
      </c>
      <c r="I411" s="76">
        <f>'09'!F52</f>
        <v>98.4</v>
      </c>
      <c r="J411" s="70" t="s">
        <v>4998</v>
      </c>
      <c r="K411" s="70" t="str">
        <f>INDEX(PA_EXTRACAOITEM!D:D,MATCH(F411,PA_EXTRACAOITEM!B:B,0),0)</f>
        <v>Benefícios Pagos Diretamente - Dezembro</v>
      </c>
    </row>
    <row r="412" spans="2:11" ht="15">
      <c r="B412" s="75" t="str">
        <f>INDEX(SUM!D:D,MATCH(SUM!$F$3,SUM!B:B,0),0)</f>
        <v>P173</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P173</v>
      </c>
      <c r="C413" s="74">
        <v>113</v>
      </c>
      <c r="D413" s="71" t="s">
        <v>1097</v>
      </c>
      <c r="E413" s="74">
        <f t="shared" si="6"/>
        <v>2019</v>
      </c>
      <c r="F413" s="71" t="s">
        <v>1430</v>
      </c>
      <c r="G413" s="75" t="s">
        <v>17</v>
      </c>
      <c r="H413" s="72" t="s">
        <v>1121</v>
      </c>
      <c r="I413" s="76">
        <f>'09'!G41</f>
        <v>669.56</v>
      </c>
      <c r="J413" s="70" t="s">
        <v>4998</v>
      </c>
      <c r="K413" s="70" t="str">
        <f>INDEX(PA_EXTRACAOITEM!D:D,MATCH(F413,PA_EXTRACAOITEM!B:B,0),0)</f>
        <v>Recolhimento (Valor Principal) - Janeiro</v>
      </c>
    </row>
    <row r="414" spans="2:11" ht="15">
      <c r="B414" s="75" t="str">
        <f>INDEX(SUM!D:D,MATCH(SUM!$F$3,SUM!B:B,0),0)</f>
        <v>P173</v>
      </c>
      <c r="C414" s="74">
        <v>113</v>
      </c>
      <c r="D414" s="71" t="s">
        <v>1097</v>
      </c>
      <c r="E414" s="74">
        <f t="shared" si="6"/>
        <v>2019</v>
      </c>
      <c r="F414" s="71" t="s">
        <v>1431</v>
      </c>
      <c r="G414" s="75" t="s">
        <v>17</v>
      </c>
      <c r="H414" s="72" t="s">
        <v>1122</v>
      </c>
      <c r="I414" s="76">
        <f>'09'!G42</f>
        <v>665.2</v>
      </c>
      <c r="J414" s="70" t="s">
        <v>4998</v>
      </c>
      <c r="K414" s="70" t="str">
        <f>INDEX(PA_EXTRACAOITEM!D:D,MATCH(F414,PA_EXTRACAOITEM!B:B,0),0)</f>
        <v>Recolhimento (Valor Principal) - Fevereiro</v>
      </c>
    </row>
    <row r="415" spans="2:11" ht="15">
      <c r="B415" s="75" t="str">
        <f>INDEX(SUM!D:D,MATCH(SUM!$F$3,SUM!B:B,0),0)</f>
        <v>P173</v>
      </c>
      <c r="C415" s="74">
        <v>113</v>
      </c>
      <c r="D415" s="71" t="s">
        <v>1097</v>
      </c>
      <c r="E415" s="74">
        <f t="shared" si="6"/>
        <v>2019</v>
      </c>
      <c r="F415" s="71" t="s">
        <v>1432</v>
      </c>
      <c r="G415" s="75" t="s">
        <v>17</v>
      </c>
      <c r="H415" s="72" t="s">
        <v>1123</v>
      </c>
      <c r="I415" s="76">
        <f>'09'!G43</f>
        <v>665.2</v>
      </c>
      <c r="J415" s="70" t="s">
        <v>4998</v>
      </c>
      <c r="K415" s="70" t="str">
        <f>INDEX(PA_EXTRACAOITEM!D:D,MATCH(F415,PA_EXTRACAOITEM!B:B,0),0)</f>
        <v>Recolhimento (Valor Principal) - Março</v>
      </c>
    </row>
    <row r="416" spans="2:11" ht="15">
      <c r="B416" s="75" t="str">
        <f>INDEX(SUM!D:D,MATCH(SUM!$F$3,SUM!B:B,0),0)</f>
        <v>P173</v>
      </c>
      <c r="C416" s="74">
        <v>113</v>
      </c>
      <c r="D416" s="71" t="s">
        <v>1097</v>
      </c>
      <c r="E416" s="74">
        <f t="shared" si="6"/>
        <v>2019</v>
      </c>
      <c r="F416" s="71" t="s">
        <v>1433</v>
      </c>
      <c r="G416" s="75" t="s">
        <v>17</v>
      </c>
      <c r="H416" s="72" t="s">
        <v>1124</v>
      </c>
      <c r="I416" s="76">
        <f>'09'!G44</f>
        <v>665.2</v>
      </c>
      <c r="J416" s="70" t="s">
        <v>4998</v>
      </c>
      <c r="K416" s="70" t="str">
        <f>INDEX(PA_EXTRACAOITEM!D:D,MATCH(F416,PA_EXTRACAOITEM!B:B,0),0)</f>
        <v>Recolhimento (Valor Principal) - Abril</v>
      </c>
    </row>
    <row r="417" spans="2:11" ht="15">
      <c r="B417" s="75" t="str">
        <f>INDEX(SUM!D:D,MATCH(SUM!$F$3,SUM!B:B,0),0)</f>
        <v>P173</v>
      </c>
      <c r="C417" s="74">
        <v>113</v>
      </c>
      <c r="D417" s="71" t="s">
        <v>1097</v>
      </c>
      <c r="E417" s="74">
        <f t="shared" si="6"/>
        <v>2019</v>
      </c>
      <c r="F417" s="71" t="s">
        <v>1434</v>
      </c>
      <c r="G417" s="75" t="s">
        <v>17</v>
      </c>
      <c r="H417" s="72" t="s">
        <v>1125</v>
      </c>
      <c r="I417" s="76">
        <f>'09'!G45</f>
        <v>665.2</v>
      </c>
      <c r="J417" s="70" t="s">
        <v>4998</v>
      </c>
      <c r="K417" s="70" t="str">
        <f>INDEX(PA_EXTRACAOITEM!D:D,MATCH(F417,PA_EXTRACAOITEM!B:B,0),0)</f>
        <v>Recolhimento (Valor Principal) - Maio</v>
      </c>
    </row>
    <row r="418" spans="2:11" ht="15">
      <c r="B418" s="75" t="str">
        <f>INDEX(SUM!D:D,MATCH(SUM!$F$3,SUM!B:B,0),0)</f>
        <v>P173</v>
      </c>
      <c r="C418" s="74">
        <v>113</v>
      </c>
      <c r="D418" s="71" t="s">
        <v>1097</v>
      </c>
      <c r="E418" s="74">
        <f t="shared" si="6"/>
        <v>2019</v>
      </c>
      <c r="F418" s="71" t="s">
        <v>1435</v>
      </c>
      <c r="G418" s="75" t="s">
        <v>17</v>
      </c>
      <c r="H418" s="72" t="s">
        <v>1126</v>
      </c>
      <c r="I418" s="76">
        <f>'09'!G46</f>
        <v>698</v>
      </c>
      <c r="J418" s="70" t="s">
        <v>4998</v>
      </c>
      <c r="K418" s="70" t="str">
        <f>INDEX(PA_EXTRACAOITEM!D:D,MATCH(F418,PA_EXTRACAOITEM!B:B,0),0)</f>
        <v>Recolhimento (Valor Principal) - Junho</v>
      </c>
    </row>
    <row r="419" spans="2:11" ht="15">
      <c r="B419" s="75" t="str">
        <f>INDEX(SUM!D:D,MATCH(SUM!$F$3,SUM!B:B,0),0)</f>
        <v>P173</v>
      </c>
      <c r="C419" s="74">
        <v>113</v>
      </c>
      <c r="D419" s="71" t="s">
        <v>1097</v>
      </c>
      <c r="E419" s="74">
        <f t="shared" si="6"/>
        <v>2019</v>
      </c>
      <c r="F419" s="71" t="s">
        <v>1436</v>
      </c>
      <c r="G419" s="75" t="s">
        <v>17</v>
      </c>
      <c r="H419" s="72" t="s">
        <v>1127</v>
      </c>
      <c r="I419" s="76">
        <f>'09'!G47</f>
        <v>698</v>
      </c>
      <c r="J419" s="70" t="s">
        <v>4998</v>
      </c>
      <c r="K419" s="70" t="str">
        <f>INDEX(PA_EXTRACAOITEM!D:D,MATCH(F419,PA_EXTRACAOITEM!B:B,0),0)</f>
        <v>Recolhimento (Valor Principal) - Julho</v>
      </c>
    </row>
    <row r="420" spans="2:11" ht="15">
      <c r="B420" s="75" t="str">
        <f>INDEX(SUM!D:D,MATCH(SUM!$F$3,SUM!B:B,0),0)</f>
        <v>P173</v>
      </c>
      <c r="C420" s="74">
        <v>113</v>
      </c>
      <c r="D420" s="71" t="s">
        <v>1097</v>
      </c>
      <c r="E420" s="74">
        <f t="shared" si="6"/>
        <v>2019</v>
      </c>
      <c r="F420" s="71" t="s">
        <v>1437</v>
      </c>
      <c r="G420" s="75" t="s">
        <v>17</v>
      </c>
      <c r="H420" s="72" t="s">
        <v>1128</v>
      </c>
      <c r="I420" s="76">
        <f>'09'!G48</f>
        <v>697.98</v>
      </c>
      <c r="J420" s="70" t="s">
        <v>4998</v>
      </c>
      <c r="K420" s="70" t="str">
        <f>INDEX(PA_EXTRACAOITEM!D:D,MATCH(F420,PA_EXTRACAOITEM!B:B,0),0)</f>
        <v>Recolhimento (Valor Principal) - Agosto</v>
      </c>
    </row>
    <row r="421" spans="2:11" ht="15">
      <c r="B421" s="75" t="str">
        <f>INDEX(SUM!D:D,MATCH(SUM!$F$3,SUM!B:B,0),0)</f>
        <v>P173</v>
      </c>
      <c r="C421" s="74">
        <v>113</v>
      </c>
      <c r="D421" s="71" t="s">
        <v>1097</v>
      </c>
      <c r="E421" s="74">
        <f t="shared" si="6"/>
        <v>2019</v>
      </c>
      <c r="F421" s="71" t="s">
        <v>1438</v>
      </c>
      <c r="G421" s="75" t="s">
        <v>17</v>
      </c>
      <c r="H421" s="72" t="s">
        <v>1129</v>
      </c>
      <c r="I421" s="76">
        <f>'09'!G49</f>
        <v>697.98</v>
      </c>
      <c r="J421" s="70" t="s">
        <v>4998</v>
      </c>
      <c r="K421" s="70" t="str">
        <f>INDEX(PA_EXTRACAOITEM!D:D,MATCH(F421,PA_EXTRACAOITEM!B:B,0),0)</f>
        <v>Recolhimento (Valor Principal) - Setembro</v>
      </c>
    </row>
    <row r="422" spans="2:11" ht="15">
      <c r="B422" s="75" t="str">
        <f>INDEX(SUM!D:D,MATCH(SUM!$F$3,SUM!B:B,0),0)</f>
        <v>P173</v>
      </c>
      <c r="C422" s="74">
        <v>113</v>
      </c>
      <c r="D422" s="71" t="s">
        <v>1097</v>
      </c>
      <c r="E422" s="74">
        <f t="shared" si="6"/>
        <v>2019</v>
      </c>
      <c r="F422" s="71" t="s">
        <v>1439</v>
      </c>
      <c r="G422" s="75" t="s">
        <v>17</v>
      </c>
      <c r="H422" s="72" t="s">
        <v>1130</v>
      </c>
      <c r="I422" s="76">
        <f>'09'!G50</f>
        <v>697.98</v>
      </c>
      <c r="J422" s="70" t="s">
        <v>4998</v>
      </c>
      <c r="K422" s="70" t="str">
        <f>INDEX(PA_EXTRACAOITEM!D:D,MATCH(F422,PA_EXTRACAOITEM!B:B,0),0)</f>
        <v>Recolhimento (Valor Principal) - Outubro</v>
      </c>
    </row>
    <row r="423" spans="2:11" ht="15">
      <c r="B423" s="75" t="str">
        <f>INDEX(SUM!D:D,MATCH(SUM!$F$3,SUM!B:B,0),0)</f>
        <v>P173</v>
      </c>
      <c r="C423" s="74">
        <v>113</v>
      </c>
      <c r="D423" s="71" t="s">
        <v>1097</v>
      </c>
      <c r="E423" s="74">
        <f t="shared" si="6"/>
        <v>2019</v>
      </c>
      <c r="F423" s="71" t="s">
        <v>1440</v>
      </c>
      <c r="G423" s="75" t="s">
        <v>17</v>
      </c>
      <c r="H423" s="72" t="s">
        <v>1131</v>
      </c>
      <c r="I423" s="76">
        <f>'09'!G51</f>
        <v>697.98</v>
      </c>
      <c r="J423" s="70" t="s">
        <v>4998</v>
      </c>
      <c r="K423" s="70" t="str">
        <f>INDEX(PA_EXTRACAOITEM!D:D,MATCH(F423,PA_EXTRACAOITEM!B:B,0),0)</f>
        <v>Recolhimento (Valor Principal) - Novembro</v>
      </c>
    </row>
    <row r="424" spans="2:11" ht="15">
      <c r="B424" s="75" t="str">
        <f>INDEX(SUM!D:D,MATCH(SUM!$F$3,SUM!B:B,0),0)</f>
        <v>P173</v>
      </c>
      <c r="C424" s="74">
        <v>113</v>
      </c>
      <c r="D424" s="71" t="s">
        <v>1097</v>
      </c>
      <c r="E424" s="74">
        <f t="shared" si="6"/>
        <v>2019</v>
      </c>
      <c r="F424" s="71" t="s">
        <v>1441</v>
      </c>
      <c r="G424" s="75" t="s">
        <v>17</v>
      </c>
      <c r="H424" s="72" t="s">
        <v>1132</v>
      </c>
      <c r="I424" s="76">
        <f>'09'!G52</f>
        <v>717.93</v>
      </c>
      <c r="J424" s="70" t="s">
        <v>4998</v>
      </c>
      <c r="K424" s="70" t="str">
        <f>INDEX(PA_EXTRACAOITEM!D:D,MATCH(F424,PA_EXTRACAOITEM!B:B,0),0)</f>
        <v>Recolhimento (Valor Principal) - Dezembro</v>
      </c>
    </row>
    <row r="425" spans="2:11" ht="15">
      <c r="B425" s="75" t="str">
        <f>INDEX(SUM!D:D,MATCH(SUM!$F$3,SUM!B:B,0),0)</f>
        <v>P173</v>
      </c>
      <c r="C425" s="74">
        <v>113</v>
      </c>
      <c r="D425" s="71" t="s">
        <v>1097</v>
      </c>
      <c r="E425" s="74">
        <f t="shared" si="6"/>
        <v>2019</v>
      </c>
      <c r="F425" s="71" t="s">
        <v>1442</v>
      </c>
      <c r="G425" s="75" t="s">
        <v>17</v>
      </c>
      <c r="H425" s="72" t="s">
        <v>1133</v>
      </c>
      <c r="I425" s="76">
        <f>'09'!G53</f>
        <v>816.33</v>
      </c>
      <c r="J425" s="70" t="s">
        <v>4998</v>
      </c>
      <c r="K425" s="70" t="str">
        <f>INDEX(PA_EXTRACAOITEM!D:D,MATCH(F425,PA_EXTRACAOITEM!B:B,0),0)</f>
        <v>Recolhimento (Valor Principal) - 13° Salário</v>
      </c>
    </row>
    <row r="426" spans="2:11" ht="15">
      <c r="B426" s="75" t="str">
        <f>INDEX(SUM!D:D,MATCH(SUM!$F$3,SUM!B:B,0),0)</f>
        <v>P173</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P173</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P173</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P173</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P173</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P173</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P173</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P173</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P173</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P173</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P173</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P173</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P173</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P173</v>
      </c>
      <c r="C439" s="74">
        <v>122</v>
      </c>
      <c r="D439" s="71" t="s">
        <v>1111</v>
      </c>
      <c r="E439" s="74">
        <f t="shared" si="6"/>
        <v>2019</v>
      </c>
      <c r="F439" s="71" t="s">
        <v>1261</v>
      </c>
      <c r="G439" s="75" t="s">
        <v>17</v>
      </c>
      <c r="H439" s="72" t="s">
        <v>1098</v>
      </c>
      <c r="I439" s="76">
        <f>'09'!D65</f>
        <v>538.92</v>
      </c>
      <c r="J439" s="70" t="s">
        <v>4998</v>
      </c>
      <c r="K439" s="70" t="str">
        <f>INDEX(PA_EXTRACAOITEM!D:D,MATCH(F439,PA_EXTRACAOITEM!B:B,0),0)</f>
        <v>Devida - Janeiro</v>
      </c>
    </row>
    <row r="440" spans="2:11" ht="15">
      <c r="B440" s="75" t="str">
        <f>INDEX(SUM!D:D,MATCH(SUM!$F$3,SUM!B:B,0),0)</f>
        <v>P173</v>
      </c>
      <c r="C440" s="74">
        <v>122</v>
      </c>
      <c r="D440" s="71" t="s">
        <v>1111</v>
      </c>
      <c r="E440" s="74">
        <f t="shared" si="6"/>
        <v>2019</v>
      </c>
      <c r="F440" s="71" t="s">
        <v>1262</v>
      </c>
      <c r="G440" s="75" t="s">
        <v>17</v>
      </c>
      <c r="H440" s="72" t="s">
        <v>1099</v>
      </c>
      <c r="I440" s="76">
        <f>'09'!D66</f>
        <v>538.92</v>
      </c>
      <c r="J440" s="70" t="s">
        <v>4998</v>
      </c>
      <c r="K440" s="70" t="str">
        <f>INDEX(PA_EXTRACAOITEM!D:D,MATCH(F440,PA_EXTRACAOITEM!B:B,0),0)</f>
        <v>Devida - Fevereiro</v>
      </c>
    </row>
    <row r="441" spans="2:11" ht="15">
      <c r="B441" s="75" t="str">
        <f>INDEX(SUM!D:D,MATCH(SUM!$F$3,SUM!B:B,0),0)</f>
        <v>P173</v>
      </c>
      <c r="C441" s="74">
        <v>122</v>
      </c>
      <c r="D441" s="71" t="s">
        <v>1111</v>
      </c>
      <c r="E441" s="74">
        <f t="shared" si="6"/>
        <v>2019</v>
      </c>
      <c r="F441" s="71" t="s">
        <v>1263</v>
      </c>
      <c r="G441" s="75" t="s">
        <v>17</v>
      </c>
      <c r="H441" s="72" t="s">
        <v>1100</v>
      </c>
      <c r="I441" s="76">
        <f>'09'!D67</f>
        <v>538.92</v>
      </c>
      <c r="J441" s="70" t="s">
        <v>4998</v>
      </c>
      <c r="K441" s="70" t="str">
        <f>INDEX(PA_EXTRACAOITEM!D:D,MATCH(F441,PA_EXTRACAOITEM!B:B,0),0)</f>
        <v>Devida - Março</v>
      </c>
    </row>
    <row r="442" spans="2:11" ht="15">
      <c r="B442" s="75" t="str">
        <f>INDEX(SUM!D:D,MATCH(SUM!$F$3,SUM!B:B,0),0)</f>
        <v>P173</v>
      </c>
      <c r="C442" s="74">
        <v>122</v>
      </c>
      <c r="D442" s="71" t="s">
        <v>1111</v>
      </c>
      <c r="E442" s="74">
        <f t="shared" si="6"/>
        <v>2019</v>
      </c>
      <c r="F442" s="71" t="s">
        <v>1264</v>
      </c>
      <c r="G442" s="75" t="s">
        <v>17</v>
      </c>
      <c r="H442" s="72" t="s">
        <v>1101</v>
      </c>
      <c r="I442" s="76">
        <f>'09'!D68</f>
        <v>538.92</v>
      </c>
      <c r="J442" s="70" t="s">
        <v>4998</v>
      </c>
      <c r="K442" s="70" t="str">
        <f>INDEX(PA_EXTRACAOITEM!D:D,MATCH(F442,PA_EXTRACAOITEM!B:B,0),0)</f>
        <v>Devida - Abril</v>
      </c>
    </row>
    <row r="443" spans="2:11" ht="15">
      <c r="B443" s="75" t="str">
        <f>INDEX(SUM!D:D,MATCH(SUM!$F$3,SUM!B:B,0),0)</f>
        <v>P173</v>
      </c>
      <c r="C443" s="74">
        <v>122</v>
      </c>
      <c r="D443" s="71" t="s">
        <v>1111</v>
      </c>
      <c r="E443" s="74">
        <f t="shared" si="6"/>
        <v>2019</v>
      </c>
      <c r="F443" s="71" t="s">
        <v>1265</v>
      </c>
      <c r="G443" s="75" t="s">
        <v>17</v>
      </c>
      <c r="H443" s="72" t="s">
        <v>1102</v>
      </c>
      <c r="I443" s="76">
        <f>'09'!D69</f>
        <v>538.92</v>
      </c>
      <c r="J443" s="70" t="s">
        <v>4998</v>
      </c>
      <c r="K443" s="70" t="str">
        <f>INDEX(PA_EXTRACAOITEM!D:D,MATCH(F443,PA_EXTRACAOITEM!B:B,0),0)</f>
        <v>Devida - Maio</v>
      </c>
    </row>
    <row r="444" spans="2:11" ht="15">
      <c r="B444" s="75" t="str">
        <f>INDEX(SUM!D:D,MATCH(SUM!$F$3,SUM!B:B,0),0)</f>
        <v>P173</v>
      </c>
      <c r="C444" s="74">
        <v>122</v>
      </c>
      <c r="D444" s="71" t="s">
        <v>1111</v>
      </c>
      <c r="E444" s="74">
        <f t="shared" si="6"/>
        <v>2019</v>
      </c>
      <c r="F444" s="71" t="s">
        <v>1266</v>
      </c>
      <c r="G444" s="75" t="s">
        <v>17</v>
      </c>
      <c r="H444" s="72" t="s">
        <v>1103</v>
      </c>
      <c r="I444" s="76">
        <f>'09'!D70</f>
        <v>538.92</v>
      </c>
      <c r="J444" s="70" t="s">
        <v>4998</v>
      </c>
      <c r="K444" s="70" t="str">
        <f>INDEX(PA_EXTRACAOITEM!D:D,MATCH(F444,PA_EXTRACAOITEM!B:B,0),0)</f>
        <v>Devida - Junho</v>
      </c>
    </row>
    <row r="445" spans="2:11" ht="15">
      <c r="B445" s="75" t="str">
        <f>INDEX(SUM!D:D,MATCH(SUM!$F$3,SUM!B:B,0),0)</f>
        <v>P173</v>
      </c>
      <c r="C445" s="74">
        <v>122</v>
      </c>
      <c r="D445" s="71" t="s">
        <v>1111</v>
      </c>
      <c r="E445" s="74">
        <f t="shared" si="6"/>
        <v>2019</v>
      </c>
      <c r="F445" s="71" t="s">
        <v>1267</v>
      </c>
      <c r="G445" s="75" t="s">
        <v>17</v>
      </c>
      <c r="H445" s="72" t="s">
        <v>1104</v>
      </c>
      <c r="I445" s="76">
        <f>'09'!D71</f>
        <v>538.92</v>
      </c>
      <c r="J445" s="70" t="s">
        <v>4998</v>
      </c>
      <c r="K445" s="70" t="str">
        <f>INDEX(PA_EXTRACAOITEM!D:D,MATCH(F445,PA_EXTRACAOITEM!B:B,0),0)</f>
        <v>Devida - Julho</v>
      </c>
    </row>
    <row r="446" spans="2:11" ht="15">
      <c r="B446" s="75" t="str">
        <f>INDEX(SUM!D:D,MATCH(SUM!$F$3,SUM!B:B,0),0)</f>
        <v>P173</v>
      </c>
      <c r="C446" s="74">
        <v>122</v>
      </c>
      <c r="D446" s="71" t="s">
        <v>1111</v>
      </c>
      <c r="E446" s="74">
        <f t="shared" si="6"/>
        <v>2019</v>
      </c>
      <c r="F446" s="71" t="s">
        <v>1268</v>
      </c>
      <c r="G446" s="75" t="s">
        <v>17</v>
      </c>
      <c r="H446" s="72" t="s">
        <v>1105</v>
      </c>
      <c r="I446" s="76">
        <f>'09'!D72</f>
        <v>538.92</v>
      </c>
      <c r="J446" s="70" t="s">
        <v>4998</v>
      </c>
      <c r="K446" s="70" t="str">
        <f>INDEX(PA_EXTRACAOITEM!D:D,MATCH(F446,PA_EXTRACAOITEM!B:B,0),0)</f>
        <v>Devida - Agosto</v>
      </c>
    </row>
    <row r="447" spans="2:11" ht="15">
      <c r="B447" s="75" t="str">
        <f>INDEX(SUM!D:D,MATCH(SUM!$F$3,SUM!B:B,0),0)</f>
        <v>P173</v>
      </c>
      <c r="C447" s="74">
        <v>122</v>
      </c>
      <c r="D447" s="71" t="s">
        <v>1111</v>
      </c>
      <c r="E447" s="74">
        <f t="shared" si="6"/>
        <v>2019</v>
      </c>
      <c r="F447" s="71" t="s">
        <v>1269</v>
      </c>
      <c r="G447" s="75" t="s">
        <v>17</v>
      </c>
      <c r="H447" s="72" t="s">
        <v>1106</v>
      </c>
      <c r="I447" s="76">
        <f>'09'!D73</f>
        <v>538.92</v>
      </c>
      <c r="J447" s="70" t="s">
        <v>4998</v>
      </c>
      <c r="K447" s="70" t="str">
        <f>INDEX(PA_EXTRACAOITEM!D:D,MATCH(F447,PA_EXTRACAOITEM!B:B,0),0)</f>
        <v>Devida - Setembro</v>
      </c>
    </row>
    <row r="448" spans="2:11" ht="15">
      <c r="B448" s="75" t="str">
        <f>INDEX(SUM!D:D,MATCH(SUM!$F$3,SUM!B:B,0),0)</f>
        <v>P173</v>
      </c>
      <c r="C448" s="74">
        <v>122</v>
      </c>
      <c r="D448" s="71" t="s">
        <v>1111</v>
      </c>
      <c r="E448" s="74">
        <f t="shared" si="6"/>
        <v>2019</v>
      </c>
      <c r="F448" s="71" t="s">
        <v>1270</v>
      </c>
      <c r="G448" s="75" t="s">
        <v>17</v>
      </c>
      <c r="H448" s="72" t="s">
        <v>1107</v>
      </c>
      <c r="I448" s="76">
        <f>'09'!D74</f>
        <v>538.92</v>
      </c>
      <c r="J448" s="70" t="s">
        <v>4998</v>
      </c>
      <c r="K448" s="70" t="str">
        <f>INDEX(PA_EXTRACAOITEM!D:D,MATCH(F448,PA_EXTRACAOITEM!B:B,0),0)</f>
        <v>Devida - Outubro</v>
      </c>
    </row>
    <row r="449" spans="2:11" ht="15">
      <c r="B449" s="75" t="str">
        <f>INDEX(SUM!D:D,MATCH(SUM!$F$3,SUM!B:B,0),0)</f>
        <v>P173</v>
      </c>
      <c r="C449" s="74">
        <v>122</v>
      </c>
      <c r="D449" s="71" t="s">
        <v>1111</v>
      </c>
      <c r="E449" s="74">
        <f t="shared" si="6"/>
        <v>2019</v>
      </c>
      <c r="F449" s="71" t="s">
        <v>1271</v>
      </c>
      <c r="G449" s="75" t="s">
        <v>17</v>
      </c>
      <c r="H449" s="72" t="s">
        <v>1108</v>
      </c>
      <c r="I449" s="76">
        <f>'09'!D75</f>
        <v>538.92</v>
      </c>
      <c r="J449" s="70" t="s">
        <v>4998</v>
      </c>
      <c r="K449" s="70" t="str">
        <f>INDEX(PA_EXTRACAOITEM!D:D,MATCH(F449,PA_EXTRACAOITEM!B:B,0),0)</f>
        <v>Devida - Novembro</v>
      </c>
    </row>
    <row r="450" spans="2:11" ht="15">
      <c r="B450" s="75" t="str">
        <f>INDEX(SUM!D:D,MATCH(SUM!$F$3,SUM!B:B,0),0)</f>
        <v>P173</v>
      </c>
      <c r="C450" s="74">
        <v>122</v>
      </c>
      <c r="D450" s="71" t="s">
        <v>1111</v>
      </c>
      <c r="E450" s="74">
        <f t="shared" si="6"/>
        <v>2019</v>
      </c>
      <c r="F450" s="71" t="s">
        <v>1272</v>
      </c>
      <c r="G450" s="75" t="s">
        <v>17</v>
      </c>
      <c r="H450" s="72" t="s">
        <v>1109</v>
      </c>
      <c r="I450" s="76">
        <f>'09'!D76</f>
        <v>552.39</v>
      </c>
      <c r="J450" s="70" t="s">
        <v>4998</v>
      </c>
      <c r="K450" s="70" t="str">
        <f>INDEX(PA_EXTRACAOITEM!D:D,MATCH(F450,PA_EXTRACAOITEM!B:B,0),0)</f>
        <v>Devida - Dezembro</v>
      </c>
    </row>
    <row r="451" spans="2:11" ht="15">
      <c r="B451" s="75" t="str">
        <f>INDEX(SUM!D:D,MATCH(SUM!$F$3,SUM!B:B,0),0)</f>
        <v>P173</v>
      </c>
      <c r="C451" s="74">
        <v>122</v>
      </c>
      <c r="D451" s="71" t="s">
        <v>1111</v>
      </c>
      <c r="E451" s="74">
        <f t="shared" si="6"/>
        <v>2019</v>
      </c>
      <c r="F451" s="71" t="s">
        <v>1273</v>
      </c>
      <c r="G451" s="75" t="s">
        <v>17</v>
      </c>
      <c r="H451" s="72" t="s">
        <v>1110</v>
      </c>
      <c r="I451" s="76">
        <f>'09'!D77</f>
        <v>552.39</v>
      </c>
      <c r="J451" s="70" t="s">
        <v>4998</v>
      </c>
      <c r="K451" s="70" t="str">
        <f>INDEX(PA_EXTRACAOITEM!D:D,MATCH(F451,PA_EXTRACAOITEM!B:B,0),0)</f>
        <v>Devida - 13° Salário</v>
      </c>
    </row>
    <row r="452" spans="2:11" ht="15">
      <c r="B452" s="75" t="str">
        <f>INDEX(SUM!D:D,MATCH(SUM!$F$3,SUM!B:B,0),0)</f>
        <v>P173</v>
      </c>
      <c r="C452" s="74">
        <v>122</v>
      </c>
      <c r="D452" s="71" t="s">
        <v>1111</v>
      </c>
      <c r="E452" s="74">
        <f t="shared" si="6"/>
        <v>2019</v>
      </c>
      <c r="F452" s="71" t="s">
        <v>1274</v>
      </c>
      <c r="G452" s="75" t="s">
        <v>17</v>
      </c>
      <c r="H452" s="72" t="s">
        <v>1071</v>
      </c>
      <c r="I452" s="76">
        <f>'09'!E65</f>
        <v>538.92</v>
      </c>
      <c r="J452" s="70" t="s">
        <v>4998</v>
      </c>
      <c r="K452" s="70" t="str">
        <f>INDEX(PA_EXTRACAOITEM!D:D,MATCH(F452,PA_EXTRACAOITEM!B:B,0),0)</f>
        <v>Contabilizada - Janeiro</v>
      </c>
    </row>
    <row r="453" spans="2:11" ht="15">
      <c r="B453" s="75" t="str">
        <f>INDEX(SUM!D:D,MATCH(SUM!$F$3,SUM!B:B,0),0)</f>
        <v>P173</v>
      </c>
      <c r="C453" s="74">
        <v>122</v>
      </c>
      <c r="D453" s="71" t="s">
        <v>1111</v>
      </c>
      <c r="E453" s="74">
        <f t="shared" si="6"/>
        <v>2019</v>
      </c>
      <c r="F453" s="71" t="s">
        <v>1275</v>
      </c>
      <c r="G453" s="75" t="s">
        <v>17</v>
      </c>
      <c r="H453" s="72" t="s">
        <v>1072</v>
      </c>
      <c r="I453" s="76">
        <f>'09'!E66</f>
        <v>538.92</v>
      </c>
      <c r="J453" s="70" t="s">
        <v>4998</v>
      </c>
      <c r="K453" s="70" t="str">
        <f>INDEX(PA_EXTRACAOITEM!D:D,MATCH(F453,PA_EXTRACAOITEM!B:B,0),0)</f>
        <v>Contabilizada - Fevereiro</v>
      </c>
    </row>
    <row r="454" spans="2:11" ht="15">
      <c r="B454" s="75" t="str">
        <f>INDEX(SUM!D:D,MATCH(SUM!$F$3,SUM!B:B,0),0)</f>
        <v>P173</v>
      </c>
      <c r="C454" s="74">
        <v>122</v>
      </c>
      <c r="D454" s="71" t="s">
        <v>1111</v>
      </c>
      <c r="E454" s="74">
        <f aca="true" t="shared" si="7" ref="E454:E517">$E$2</f>
        <v>2019</v>
      </c>
      <c r="F454" s="71" t="s">
        <v>1276</v>
      </c>
      <c r="G454" s="75" t="s">
        <v>17</v>
      </c>
      <c r="H454" s="72" t="s">
        <v>1073</v>
      </c>
      <c r="I454" s="76">
        <f>'09'!E67</f>
        <v>538.92</v>
      </c>
      <c r="J454" s="70" t="s">
        <v>4998</v>
      </c>
      <c r="K454" s="70" t="str">
        <f>INDEX(PA_EXTRACAOITEM!D:D,MATCH(F454,PA_EXTRACAOITEM!B:B,0),0)</f>
        <v>Contabilizada - Março</v>
      </c>
    </row>
    <row r="455" spans="2:11" ht="15">
      <c r="B455" s="75" t="str">
        <f>INDEX(SUM!D:D,MATCH(SUM!$F$3,SUM!B:B,0),0)</f>
        <v>P173</v>
      </c>
      <c r="C455" s="74">
        <v>122</v>
      </c>
      <c r="D455" s="71" t="s">
        <v>1111</v>
      </c>
      <c r="E455" s="74">
        <f t="shared" si="7"/>
        <v>2019</v>
      </c>
      <c r="F455" s="71" t="s">
        <v>1277</v>
      </c>
      <c r="G455" s="75" t="s">
        <v>17</v>
      </c>
      <c r="H455" s="72" t="s">
        <v>1074</v>
      </c>
      <c r="I455" s="76">
        <f>'09'!E68</f>
        <v>538.92</v>
      </c>
      <c r="J455" s="70" t="s">
        <v>4998</v>
      </c>
      <c r="K455" s="70" t="str">
        <f>INDEX(PA_EXTRACAOITEM!D:D,MATCH(F455,PA_EXTRACAOITEM!B:B,0),0)</f>
        <v>Contabilizada - Abril</v>
      </c>
    </row>
    <row r="456" spans="2:11" ht="15">
      <c r="B456" s="75" t="str">
        <f>INDEX(SUM!D:D,MATCH(SUM!$F$3,SUM!B:B,0),0)</f>
        <v>P173</v>
      </c>
      <c r="C456" s="74">
        <v>122</v>
      </c>
      <c r="D456" s="71" t="s">
        <v>1111</v>
      </c>
      <c r="E456" s="74">
        <f t="shared" si="7"/>
        <v>2019</v>
      </c>
      <c r="F456" s="71" t="s">
        <v>1278</v>
      </c>
      <c r="G456" s="75" t="s">
        <v>17</v>
      </c>
      <c r="H456" s="72" t="s">
        <v>1075</v>
      </c>
      <c r="I456" s="76">
        <f>'09'!E69</f>
        <v>538.92</v>
      </c>
      <c r="J456" s="70" t="s">
        <v>4998</v>
      </c>
      <c r="K456" s="70" t="str">
        <f>INDEX(PA_EXTRACAOITEM!D:D,MATCH(F456,PA_EXTRACAOITEM!B:B,0),0)</f>
        <v>Contabilizada - Maio</v>
      </c>
    </row>
    <row r="457" spans="2:11" ht="15">
      <c r="B457" s="75" t="str">
        <f>INDEX(SUM!D:D,MATCH(SUM!$F$3,SUM!B:B,0),0)</f>
        <v>P173</v>
      </c>
      <c r="C457" s="74">
        <v>122</v>
      </c>
      <c r="D457" s="71" t="s">
        <v>1111</v>
      </c>
      <c r="E457" s="74">
        <f t="shared" si="7"/>
        <v>2019</v>
      </c>
      <c r="F457" s="71" t="s">
        <v>1279</v>
      </c>
      <c r="G457" s="75" t="s">
        <v>17</v>
      </c>
      <c r="H457" s="72" t="s">
        <v>1076</v>
      </c>
      <c r="I457" s="76">
        <f>'09'!E70</f>
        <v>538.92</v>
      </c>
      <c r="J457" s="70" t="s">
        <v>4998</v>
      </c>
      <c r="K457" s="70" t="str">
        <f>INDEX(PA_EXTRACAOITEM!D:D,MATCH(F457,PA_EXTRACAOITEM!B:B,0),0)</f>
        <v>Contabilizada - Junho</v>
      </c>
    </row>
    <row r="458" spans="2:11" ht="15">
      <c r="B458" s="75" t="str">
        <f>INDEX(SUM!D:D,MATCH(SUM!$F$3,SUM!B:B,0),0)</f>
        <v>P173</v>
      </c>
      <c r="C458" s="74">
        <v>122</v>
      </c>
      <c r="D458" s="71" t="s">
        <v>1111</v>
      </c>
      <c r="E458" s="74">
        <f t="shared" si="7"/>
        <v>2019</v>
      </c>
      <c r="F458" s="71" t="s">
        <v>1280</v>
      </c>
      <c r="G458" s="75" t="s">
        <v>17</v>
      </c>
      <c r="H458" s="72" t="s">
        <v>1077</v>
      </c>
      <c r="I458" s="76">
        <f>'09'!E71</f>
        <v>538.92</v>
      </c>
      <c r="J458" s="70" t="s">
        <v>4998</v>
      </c>
      <c r="K458" s="70" t="str">
        <f>INDEX(PA_EXTRACAOITEM!D:D,MATCH(F458,PA_EXTRACAOITEM!B:B,0),0)</f>
        <v>Contabilizada - Julho</v>
      </c>
    </row>
    <row r="459" spans="2:11" ht="15">
      <c r="B459" s="75" t="str">
        <f>INDEX(SUM!D:D,MATCH(SUM!$F$3,SUM!B:B,0),0)</f>
        <v>P173</v>
      </c>
      <c r="C459" s="74">
        <v>122</v>
      </c>
      <c r="D459" s="71" t="s">
        <v>1111</v>
      </c>
      <c r="E459" s="74">
        <f t="shared" si="7"/>
        <v>2019</v>
      </c>
      <c r="F459" s="71" t="s">
        <v>1281</v>
      </c>
      <c r="G459" s="75" t="s">
        <v>17</v>
      </c>
      <c r="H459" s="72" t="s">
        <v>1078</v>
      </c>
      <c r="I459" s="76">
        <f>'09'!E72</f>
        <v>538.92</v>
      </c>
      <c r="J459" s="70" t="s">
        <v>4998</v>
      </c>
      <c r="K459" s="70" t="str">
        <f>INDEX(PA_EXTRACAOITEM!D:D,MATCH(F459,PA_EXTRACAOITEM!B:B,0),0)</f>
        <v>Contabilizada - Agosto</v>
      </c>
    </row>
    <row r="460" spans="2:11" ht="15">
      <c r="B460" s="75" t="str">
        <f>INDEX(SUM!D:D,MATCH(SUM!$F$3,SUM!B:B,0),0)</f>
        <v>P173</v>
      </c>
      <c r="C460" s="74">
        <v>122</v>
      </c>
      <c r="D460" s="71" t="s">
        <v>1111</v>
      </c>
      <c r="E460" s="74">
        <f t="shared" si="7"/>
        <v>2019</v>
      </c>
      <c r="F460" s="71" t="s">
        <v>1282</v>
      </c>
      <c r="G460" s="75" t="s">
        <v>17</v>
      </c>
      <c r="H460" s="72" t="s">
        <v>1079</v>
      </c>
      <c r="I460" s="76">
        <f>'09'!E73</f>
        <v>538.92</v>
      </c>
      <c r="J460" s="70" t="s">
        <v>4998</v>
      </c>
      <c r="K460" s="70" t="str">
        <f>INDEX(PA_EXTRACAOITEM!D:D,MATCH(F460,PA_EXTRACAOITEM!B:B,0),0)</f>
        <v>Contabilizada - Setembro</v>
      </c>
    </row>
    <row r="461" spans="2:11" ht="15">
      <c r="B461" s="75" t="str">
        <f>INDEX(SUM!D:D,MATCH(SUM!$F$3,SUM!B:B,0),0)</f>
        <v>P173</v>
      </c>
      <c r="C461" s="74">
        <v>122</v>
      </c>
      <c r="D461" s="71" t="s">
        <v>1111</v>
      </c>
      <c r="E461" s="74">
        <f t="shared" si="7"/>
        <v>2019</v>
      </c>
      <c r="F461" s="71" t="s">
        <v>1283</v>
      </c>
      <c r="G461" s="75" t="s">
        <v>17</v>
      </c>
      <c r="H461" s="72" t="s">
        <v>1080</v>
      </c>
      <c r="I461" s="76">
        <f>'09'!E74</f>
        <v>538.92</v>
      </c>
      <c r="J461" s="70" t="s">
        <v>4998</v>
      </c>
      <c r="K461" s="70" t="str">
        <f>INDEX(PA_EXTRACAOITEM!D:D,MATCH(F461,PA_EXTRACAOITEM!B:B,0),0)</f>
        <v>Contabilizada - Outubro</v>
      </c>
    </row>
    <row r="462" spans="2:11" ht="15">
      <c r="B462" s="75" t="str">
        <f>INDEX(SUM!D:D,MATCH(SUM!$F$3,SUM!B:B,0),0)</f>
        <v>P173</v>
      </c>
      <c r="C462" s="74">
        <v>122</v>
      </c>
      <c r="D462" s="71" t="s">
        <v>1111</v>
      </c>
      <c r="E462" s="74">
        <f t="shared" si="7"/>
        <v>2019</v>
      </c>
      <c r="F462" s="71" t="s">
        <v>1284</v>
      </c>
      <c r="G462" s="75" t="s">
        <v>17</v>
      </c>
      <c r="H462" s="72" t="s">
        <v>1081</v>
      </c>
      <c r="I462" s="76">
        <f>'09'!E75</f>
        <v>538.92</v>
      </c>
      <c r="J462" s="70" t="s">
        <v>4998</v>
      </c>
      <c r="K462" s="70" t="str">
        <f>INDEX(PA_EXTRACAOITEM!D:D,MATCH(F462,PA_EXTRACAOITEM!B:B,0),0)</f>
        <v>Contabilizada - Novembro</v>
      </c>
    </row>
    <row r="463" spans="2:11" ht="15">
      <c r="B463" s="75" t="str">
        <f>INDEX(SUM!D:D,MATCH(SUM!$F$3,SUM!B:B,0),0)</f>
        <v>P173</v>
      </c>
      <c r="C463" s="74">
        <v>122</v>
      </c>
      <c r="D463" s="71" t="s">
        <v>1111</v>
      </c>
      <c r="E463" s="74">
        <f t="shared" si="7"/>
        <v>2019</v>
      </c>
      <c r="F463" s="71" t="s">
        <v>1285</v>
      </c>
      <c r="G463" s="75" t="s">
        <v>17</v>
      </c>
      <c r="H463" s="72" t="s">
        <v>1082</v>
      </c>
      <c r="I463" s="76">
        <f>'09'!E76</f>
        <v>552.39</v>
      </c>
      <c r="J463" s="70" t="s">
        <v>4998</v>
      </c>
      <c r="K463" s="70" t="str">
        <f>INDEX(PA_EXTRACAOITEM!D:D,MATCH(F463,PA_EXTRACAOITEM!B:B,0),0)</f>
        <v>Contabilizada - Dezembro</v>
      </c>
    </row>
    <row r="464" spans="2:11" ht="15">
      <c r="B464" s="75" t="str">
        <f>INDEX(SUM!D:D,MATCH(SUM!$F$3,SUM!B:B,0),0)</f>
        <v>P173</v>
      </c>
      <c r="C464" s="74">
        <v>122</v>
      </c>
      <c r="D464" s="71" t="s">
        <v>1111</v>
      </c>
      <c r="E464" s="74">
        <f t="shared" si="7"/>
        <v>2019</v>
      </c>
      <c r="F464" s="71" t="s">
        <v>1286</v>
      </c>
      <c r="G464" s="75" t="s">
        <v>17</v>
      </c>
      <c r="H464" s="72" t="s">
        <v>1083</v>
      </c>
      <c r="I464" s="76">
        <f>'09'!E77</f>
        <v>552.39</v>
      </c>
      <c r="J464" s="70" t="s">
        <v>4998</v>
      </c>
      <c r="K464" s="70" t="str">
        <f>INDEX(PA_EXTRACAOITEM!D:D,MATCH(F464,PA_EXTRACAOITEM!B:B,0),0)</f>
        <v>Contabilizada - 13° Salário</v>
      </c>
    </row>
    <row r="465" spans="2:11" ht="15">
      <c r="B465" s="75" t="str">
        <f>INDEX(SUM!D:D,MATCH(SUM!$F$3,SUM!B:B,0),0)</f>
        <v>P173</v>
      </c>
      <c r="C465" s="74">
        <v>122</v>
      </c>
      <c r="D465" s="71" t="s">
        <v>1111</v>
      </c>
      <c r="E465" s="74">
        <f t="shared" si="7"/>
        <v>2019</v>
      </c>
      <c r="F465" s="71" t="s">
        <v>1287</v>
      </c>
      <c r="G465" s="75" t="s">
        <v>17</v>
      </c>
      <c r="H465" s="72" t="s">
        <v>1121</v>
      </c>
      <c r="I465" s="76">
        <f>'09'!F65</f>
        <v>538.92</v>
      </c>
      <c r="J465" s="70" t="s">
        <v>4998</v>
      </c>
      <c r="K465" s="70" t="str">
        <f>INDEX(PA_EXTRACAOITEM!D:D,MATCH(F465,PA_EXTRACAOITEM!B:B,0),0)</f>
        <v>Recolhimento (Valor Principal) - Janeiro</v>
      </c>
    </row>
    <row r="466" spans="2:11" ht="15">
      <c r="B466" s="75" t="str">
        <f>INDEX(SUM!D:D,MATCH(SUM!$F$3,SUM!B:B,0),0)</f>
        <v>P173</v>
      </c>
      <c r="C466" s="74">
        <v>122</v>
      </c>
      <c r="D466" s="71" t="s">
        <v>1111</v>
      </c>
      <c r="E466" s="74">
        <f t="shared" si="7"/>
        <v>2019</v>
      </c>
      <c r="F466" s="71" t="s">
        <v>1288</v>
      </c>
      <c r="G466" s="75" t="s">
        <v>17</v>
      </c>
      <c r="H466" s="72" t="s">
        <v>1122</v>
      </c>
      <c r="I466" s="76">
        <f>'09'!F66</f>
        <v>538.92</v>
      </c>
      <c r="J466" s="70" t="s">
        <v>4998</v>
      </c>
      <c r="K466" s="70" t="str">
        <f>INDEX(PA_EXTRACAOITEM!D:D,MATCH(F466,PA_EXTRACAOITEM!B:B,0),0)</f>
        <v>Recolhimento (Valor Principal) - Fevereiro</v>
      </c>
    </row>
    <row r="467" spans="2:11" ht="15">
      <c r="B467" s="75" t="str">
        <f>INDEX(SUM!D:D,MATCH(SUM!$F$3,SUM!B:B,0),0)</f>
        <v>P173</v>
      </c>
      <c r="C467" s="74">
        <v>122</v>
      </c>
      <c r="D467" s="71" t="s">
        <v>1111</v>
      </c>
      <c r="E467" s="74">
        <f t="shared" si="7"/>
        <v>2019</v>
      </c>
      <c r="F467" s="71" t="s">
        <v>1289</v>
      </c>
      <c r="G467" s="75" t="s">
        <v>17</v>
      </c>
      <c r="H467" s="72" t="s">
        <v>1123</v>
      </c>
      <c r="I467" s="76">
        <f>'09'!F67</f>
        <v>538.92</v>
      </c>
      <c r="J467" s="70" t="s">
        <v>4998</v>
      </c>
      <c r="K467" s="70" t="str">
        <f>INDEX(PA_EXTRACAOITEM!D:D,MATCH(F467,PA_EXTRACAOITEM!B:B,0),0)</f>
        <v>Recolhimento (Valor Principal) - Março</v>
      </c>
    </row>
    <row r="468" spans="2:11" ht="15">
      <c r="B468" s="75" t="str">
        <f>INDEX(SUM!D:D,MATCH(SUM!$F$3,SUM!B:B,0),0)</f>
        <v>P173</v>
      </c>
      <c r="C468" s="74">
        <v>122</v>
      </c>
      <c r="D468" s="71" t="s">
        <v>1111</v>
      </c>
      <c r="E468" s="74">
        <f t="shared" si="7"/>
        <v>2019</v>
      </c>
      <c r="F468" s="71" t="s">
        <v>1290</v>
      </c>
      <c r="G468" s="75" t="s">
        <v>17</v>
      </c>
      <c r="H468" s="72" t="s">
        <v>1124</v>
      </c>
      <c r="I468" s="76">
        <f>'09'!F68</f>
        <v>538.92</v>
      </c>
      <c r="J468" s="70" t="s">
        <v>4998</v>
      </c>
      <c r="K468" s="70" t="str">
        <f>INDEX(PA_EXTRACAOITEM!D:D,MATCH(F468,PA_EXTRACAOITEM!B:B,0),0)</f>
        <v>Recolhimento (Valor Principal) - Abril</v>
      </c>
    </row>
    <row r="469" spans="2:11" ht="15">
      <c r="B469" s="75" t="str">
        <f>INDEX(SUM!D:D,MATCH(SUM!$F$3,SUM!B:B,0),0)</f>
        <v>P173</v>
      </c>
      <c r="C469" s="74">
        <v>122</v>
      </c>
      <c r="D469" s="71" t="s">
        <v>1111</v>
      </c>
      <c r="E469" s="74">
        <f t="shared" si="7"/>
        <v>2019</v>
      </c>
      <c r="F469" s="71" t="s">
        <v>1291</v>
      </c>
      <c r="G469" s="75" t="s">
        <v>17</v>
      </c>
      <c r="H469" s="72" t="s">
        <v>1125</v>
      </c>
      <c r="I469" s="76">
        <f>'09'!F69</f>
        <v>538.92</v>
      </c>
      <c r="J469" s="70" t="s">
        <v>4998</v>
      </c>
      <c r="K469" s="70" t="str">
        <f>INDEX(PA_EXTRACAOITEM!D:D,MATCH(F469,PA_EXTRACAOITEM!B:B,0),0)</f>
        <v>Recolhimento (Valor Principal) - Maio</v>
      </c>
    </row>
    <row r="470" spans="2:11" ht="15">
      <c r="B470" s="75" t="str">
        <f>INDEX(SUM!D:D,MATCH(SUM!$F$3,SUM!B:B,0),0)</f>
        <v>P173</v>
      </c>
      <c r="C470" s="74">
        <v>122</v>
      </c>
      <c r="D470" s="71" t="s">
        <v>1111</v>
      </c>
      <c r="E470" s="74">
        <f t="shared" si="7"/>
        <v>2019</v>
      </c>
      <c r="F470" s="71" t="s">
        <v>1292</v>
      </c>
      <c r="G470" s="75" t="s">
        <v>17</v>
      </c>
      <c r="H470" s="72" t="s">
        <v>1126</v>
      </c>
      <c r="I470" s="76">
        <f>'09'!F70</f>
        <v>538.92</v>
      </c>
      <c r="J470" s="70" t="s">
        <v>4998</v>
      </c>
      <c r="K470" s="70" t="str">
        <f>INDEX(PA_EXTRACAOITEM!D:D,MATCH(F470,PA_EXTRACAOITEM!B:B,0),0)</f>
        <v>Recolhimento (Valor Principal) - Junho</v>
      </c>
    </row>
    <row r="471" spans="2:11" ht="15">
      <c r="B471" s="75" t="str">
        <f>INDEX(SUM!D:D,MATCH(SUM!$F$3,SUM!B:B,0),0)</f>
        <v>P173</v>
      </c>
      <c r="C471" s="74">
        <v>122</v>
      </c>
      <c r="D471" s="71" t="s">
        <v>1111</v>
      </c>
      <c r="E471" s="74">
        <f t="shared" si="7"/>
        <v>2019</v>
      </c>
      <c r="F471" s="71" t="s">
        <v>1293</v>
      </c>
      <c r="G471" s="75" t="s">
        <v>17</v>
      </c>
      <c r="H471" s="72" t="s">
        <v>1127</v>
      </c>
      <c r="I471" s="76">
        <f>'09'!F71</f>
        <v>538.92</v>
      </c>
      <c r="J471" s="70" t="s">
        <v>4998</v>
      </c>
      <c r="K471" s="70" t="str">
        <f>INDEX(PA_EXTRACAOITEM!D:D,MATCH(F471,PA_EXTRACAOITEM!B:B,0),0)</f>
        <v>Recolhimento (Valor Principal) - Julho</v>
      </c>
    </row>
    <row r="472" spans="2:11" ht="15">
      <c r="B472" s="75" t="str">
        <f>INDEX(SUM!D:D,MATCH(SUM!$F$3,SUM!B:B,0),0)</f>
        <v>P173</v>
      </c>
      <c r="C472" s="74">
        <v>122</v>
      </c>
      <c r="D472" s="71" t="s">
        <v>1111</v>
      </c>
      <c r="E472" s="74">
        <f t="shared" si="7"/>
        <v>2019</v>
      </c>
      <c r="F472" s="71" t="s">
        <v>1294</v>
      </c>
      <c r="G472" s="75" t="s">
        <v>17</v>
      </c>
      <c r="H472" s="72" t="s">
        <v>1128</v>
      </c>
      <c r="I472" s="76">
        <f>'09'!F72</f>
        <v>538.92</v>
      </c>
      <c r="J472" s="70" t="s">
        <v>4998</v>
      </c>
      <c r="K472" s="70" t="str">
        <f>INDEX(PA_EXTRACAOITEM!D:D,MATCH(F472,PA_EXTRACAOITEM!B:B,0),0)</f>
        <v>Recolhimento (Valor Principal) - Agosto</v>
      </c>
    </row>
    <row r="473" spans="2:11" ht="15">
      <c r="B473" s="75" t="str">
        <f>INDEX(SUM!D:D,MATCH(SUM!$F$3,SUM!B:B,0),0)</f>
        <v>P173</v>
      </c>
      <c r="C473" s="74">
        <v>122</v>
      </c>
      <c r="D473" s="71" t="s">
        <v>1111</v>
      </c>
      <c r="E473" s="74">
        <f t="shared" si="7"/>
        <v>2019</v>
      </c>
      <c r="F473" s="71" t="s">
        <v>1295</v>
      </c>
      <c r="G473" s="75" t="s">
        <v>17</v>
      </c>
      <c r="H473" s="72" t="s">
        <v>1129</v>
      </c>
      <c r="I473" s="76">
        <f>'09'!F73</f>
        <v>538.92</v>
      </c>
      <c r="J473" s="70" t="s">
        <v>4998</v>
      </c>
      <c r="K473" s="70" t="str">
        <f>INDEX(PA_EXTRACAOITEM!D:D,MATCH(F473,PA_EXTRACAOITEM!B:B,0),0)</f>
        <v>Recolhimento (Valor Principal) - Setembro</v>
      </c>
    </row>
    <row r="474" spans="2:11" ht="15">
      <c r="B474" s="75" t="str">
        <f>INDEX(SUM!D:D,MATCH(SUM!$F$3,SUM!B:B,0),0)</f>
        <v>P173</v>
      </c>
      <c r="C474" s="74">
        <v>122</v>
      </c>
      <c r="D474" s="71" t="s">
        <v>1111</v>
      </c>
      <c r="E474" s="74">
        <f t="shared" si="7"/>
        <v>2019</v>
      </c>
      <c r="F474" s="71" t="s">
        <v>1296</v>
      </c>
      <c r="G474" s="75" t="s">
        <v>17</v>
      </c>
      <c r="H474" s="72" t="s">
        <v>1130</v>
      </c>
      <c r="I474" s="76">
        <f>'09'!F74</f>
        <v>538.92</v>
      </c>
      <c r="J474" s="70" t="s">
        <v>4998</v>
      </c>
      <c r="K474" s="70" t="str">
        <f>INDEX(PA_EXTRACAOITEM!D:D,MATCH(F474,PA_EXTRACAOITEM!B:B,0),0)</f>
        <v>Recolhimento (Valor Principal) - Outubro</v>
      </c>
    </row>
    <row r="475" spans="2:11" ht="15">
      <c r="B475" s="75" t="str">
        <f>INDEX(SUM!D:D,MATCH(SUM!$F$3,SUM!B:B,0),0)</f>
        <v>P173</v>
      </c>
      <c r="C475" s="74">
        <v>122</v>
      </c>
      <c r="D475" s="71" t="s">
        <v>1111</v>
      </c>
      <c r="E475" s="74">
        <f t="shared" si="7"/>
        <v>2019</v>
      </c>
      <c r="F475" s="71" t="s">
        <v>1297</v>
      </c>
      <c r="G475" s="75" t="s">
        <v>17</v>
      </c>
      <c r="H475" s="72" t="s">
        <v>1131</v>
      </c>
      <c r="I475" s="76">
        <f>'09'!F75</f>
        <v>538.92</v>
      </c>
      <c r="J475" s="70" t="s">
        <v>4998</v>
      </c>
      <c r="K475" s="70" t="str">
        <f>INDEX(PA_EXTRACAOITEM!D:D,MATCH(F475,PA_EXTRACAOITEM!B:B,0),0)</f>
        <v>Recolhimento (Valor Principal) - Novembro</v>
      </c>
    </row>
    <row r="476" spans="2:11" ht="15">
      <c r="B476" s="75" t="str">
        <f>INDEX(SUM!D:D,MATCH(SUM!$F$3,SUM!B:B,0),0)</f>
        <v>P173</v>
      </c>
      <c r="C476" s="74">
        <v>122</v>
      </c>
      <c r="D476" s="71" t="s">
        <v>1111</v>
      </c>
      <c r="E476" s="74">
        <f t="shared" si="7"/>
        <v>2019</v>
      </c>
      <c r="F476" s="71" t="s">
        <v>1298</v>
      </c>
      <c r="G476" s="75" t="s">
        <v>17</v>
      </c>
      <c r="H476" s="72" t="s">
        <v>1132</v>
      </c>
      <c r="I476" s="76">
        <f>'09'!F76</f>
        <v>552.39</v>
      </c>
      <c r="J476" s="70" t="s">
        <v>4998</v>
      </c>
      <c r="K476" s="70" t="str">
        <f>INDEX(PA_EXTRACAOITEM!D:D,MATCH(F476,PA_EXTRACAOITEM!B:B,0),0)</f>
        <v>Recolhimento (Valor Principal) - Dezembro</v>
      </c>
    </row>
    <row r="477" spans="2:11" ht="15">
      <c r="B477" s="75" t="str">
        <f>INDEX(SUM!D:D,MATCH(SUM!$F$3,SUM!B:B,0),0)</f>
        <v>P173</v>
      </c>
      <c r="C477" s="74">
        <v>122</v>
      </c>
      <c r="D477" s="71" t="s">
        <v>1111</v>
      </c>
      <c r="E477" s="74">
        <f t="shared" si="7"/>
        <v>2019</v>
      </c>
      <c r="F477" s="71" t="s">
        <v>1299</v>
      </c>
      <c r="G477" s="75" t="s">
        <v>17</v>
      </c>
      <c r="H477" s="72" t="s">
        <v>1133</v>
      </c>
      <c r="I477" s="76">
        <f>'09'!F77</f>
        <v>552.39</v>
      </c>
      <c r="J477" s="70" t="s">
        <v>4998</v>
      </c>
      <c r="K477" s="70" t="str">
        <f>INDEX(PA_EXTRACAOITEM!D:D,MATCH(F477,PA_EXTRACAOITEM!B:B,0),0)</f>
        <v>Recolhimento (Valor Principal) - 13° Salário</v>
      </c>
    </row>
    <row r="478" spans="2:11" ht="15">
      <c r="B478" s="75" t="str">
        <f>INDEX(SUM!D:D,MATCH(SUM!$F$3,SUM!B:B,0),0)</f>
        <v>P173</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P173</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P173</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P173</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P173</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P173</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P173</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P173</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P173</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P173</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P173</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P173</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P173</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P173</v>
      </c>
      <c r="C491" s="74">
        <v>110</v>
      </c>
      <c r="D491" s="71" t="s">
        <v>1112</v>
      </c>
      <c r="E491" s="74">
        <f t="shared" si="7"/>
        <v>2019</v>
      </c>
      <c r="F491" s="71" t="s">
        <v>1157</v>
      </c>
      <c r="G491" s="75" t="s">
        <v>17</v>
      </c>
      <c r="H491" s="72" t="s">
        <v>1058</v>
      </c>
      <c r="I491" s="76">
        <f>'10'!D15</f>
        <v>2364</v>
      </c>
      <c r="J491" s="70" t="s">
        <v>4998</v>
      </c>
      <c r="K491" s="70" t="str">
        <f>INDEX(PA_EXTRACAOITEM!D:D,MATCH(F491,PA_EXTRACAOITEM!B:B,0),0)</f>
        <v>Retida - Janeiro</v>
      </c>
    </row>
    <row r="492" spans="2:11" ht="15">
      <c r="B492" s="75" t="str">
        <f>INDEX(SUM!D:D,MATCH(SUM!$F$3,SUM!B:B,0),0)</f>
        <v>P173</v>
      </c>
      <c r="C492" s="74">
        <v>110</v>
      </c>
      <c r="D492" s="71" t="s">
        <v>1112</v>
      </c>
      <c r="E492" s="74">
        <f t="shared" si="7"/>
        <v>2019</v>
      </c>
      <c r="F492" s="71" t="s">
        <v>1158</v>
      </c>
      <c r="G492" s="75" t="s">
        <v>17</v>
      </c>
      <c r="H492" s="72" t="s">
        <v>1059</v>
      </c>
      <c r="I492" s="76">
        <f>'10'!D16</f>
        <v>2773.84</v>
      </c>
      <c r="J492" s="70" t="s">
        <v>4998</v>
      </c>
      <c r="K492" s="70" t="str">
        <f>INDEX(PA_EXTRACAOITEM!D:D,MATCH(F492,PA_EXTRACAOITEM!B:B,0),0)</f>
        <v>Retida - Fevereiro</v>
      </c>
    </row>
    <row r="493" spans="2:11" ht="15">
      <c r="B493" s="75" t="str">
        <f>INDEX(SUM!D:D,MATCH(SUM!$F$3,SUM!B:B,0),0)</f>
        <v>P173</v>
      </c>
      <c r="C493" s="74">
        <v>110</v>
      </c>
      <c r="D493" s="71" t="s">
        <v>1112</v>
      </c>
      <c r="E493" s="74">
        <f t="shared" si="7"/>
        <v>2019</v>
      </c>
      <c r="F493" s="71" t="s">
        <v>1159</v>
      </c>
      <c r="G493" s="75" t="s">
        <v>17</v>
      </c>
      <c r="H493" s="72" t="s">
        <v>1060</v>
      </c>
      <c r="I493" s="76">
        <f>'10'!D17</f>
        <v>2773.84</v>
      </c>
      <c r="J493" s="70" t="s">
        <v>4998</v>
      </c>
      <c r="K493" s="70" t="str">
        <f>INDEX(PA_EXTRACAOITEM!D:D,MATCH(F493,PA_EXTRACAOITEM!B:B,0),0)</f>
        <v>Retida - Março</v>
      </c>
    </row>
    <row r="494" spans="2:11" ht="15">
      <c r="B494" s="75" t="str">
        <f>INDEX(SUM!D:D,MATCH(SUM!$F$3,SUM!B:B,0),0)</f>
        <v>P173</v>
      </c>
      <c r="C494" s="74">
        <v>110</v>
      </c>
      <c r="D494" s="71" t="s">
        <v>1112</v>
      </c>
      <c r="E494" s="74">
        <f t="shared" si="7"/>
        <v>2019</v>
      </c>
      <c r="F494" s="71" t="s">
        <v>1160</v>
      </c>
      <c r="G494" s="75" t="s">
        <v>17</v>
      </c>
      <c r="H494" s="72" t="s">
        <v>1061</v>
      </c>
      <c r="I494" s="76">
        <f>'10'!D18</f>
        <v>2853.68</v>
      </c>
      <c r="J494" s="70" t="s">
        <v>4998</v>
      </c>
      <c r="K494" s="70" t="str">
        <f>INDEX(PA_EXTRACAOITEM!D:D,MATCH(F494,PA_EXTRACAOITEM!B:B,0),0)</f>
        <v>Retida - Abril</v>
      </c>
    </row>
    <row r="495" spans="2:11" ht="15">
      <c r="B495" s="75" t="str">
        <f>INDEX(SUM!D:D,MATCH(SUM!$F$3,SUM!B:B,0),0)</f>
        <v>P173</v>
      </c>
      <c r="C495" s="74">
        <v>110</v>
      </c>
      <c r="D495" s="71" t="s">
        <v>1112</v>
      </c>
      <c r="E495" s="74">
        <f t="shared" si="7"/>
        <v>2019</v>
      </c>
      <c r="F495" s="71" t="s">
        <v>1161</v>
      </c>
      <c r="G495" s="75" t="s">
        <v>17</v>
      </c>
      <c r="H495" s="72" t="s">
        <v>1062</v>
      </c>
      <c r="I495" s="76">
        <f>'10'!D19</f>
        <v>2853.68</v>
      </c>
      <c r="J495" s="70" t="s">
        <v>4998</v>
      </c>
      <c r="K495" s="70" t="str">
        <f>INDEX(PA_EXTRACAOITEM!D:D,MATCH(F495,PA_EXTRACAOITEM!B:B,0),0)</f>
        <v>Retida - Maio</v>
      </c>
    </row>
    <row r="496" spans="2:11" ht="15">
      <c r="B496" s="75" t="str">
        <f>INDEX(SUM!D:D,MATCH(SUM!$F$3,SUM!B:B,0),0)</f>
        <v>P173</v>
      </c>
      <c r="C496" s="74">
        <v>110</v>
      </c>
      <c r="D496" s="71" t="s">
        <v>1112</v>
      </c>
      <c r="E496" s="74">
        <f t="shared" si="7"/>
        <v>2019</v>
      </c>
      <c r="F496" s="71" t="s">
        <v>1162</v>
      </c>
      <c r="G496" s="75" t="s">
        <v>17</v>
      </c>
      <c r="H496" s="72" t="s">
        <v>1063</v>
      </c>
      <c r="I496" s="76">
        <f>'10'!D20</f>
        <v>2853.68</v>
      </c>
      <c r="J496" s="70" t="s">
        <v>4998</v>
      </c>
      <c r="K496" s="70" t="str">
        <f>INDEX(PA_EXTRACAOITEM!D:D,MATCH(F496,PA_EXTRACAOITEM!B:B,0),0)</f>
        <v>Retida - Junho</v>
      </c>
    </row>
    <row r="497" spans="2:11" ht="15">
      <c r="B497" s="75" t="str">
        <f>INDEX(SUM!D:D,MATCH(SUM!$F$3,SUM!B:B,0),0)</f>
        <v>P173</v>
      </c>
      <c r="C497" s="74">
        <v>110</v>
      </c>
      <c r="D497" s="71" t="s">
        <v>1112</v>
      </c>
      <c r="E497" s="74">
        <f t="shared" si="7"/>
        <v>2019</v>
      </c>
      <c r="F497" s="71" t="s">
        <v>1163</v>
      </c>
      <c r="G497" s="75" t="s">
        <v>17</v>
      </c>
      <c r="H497" s="72" t="s">
        <v>1064</v>
      </c>
      <c r="I497" s="76">
        <f>'10'!D21</f>
        <v>2853.68</v>
      </c>
      <c r="J497" s="70" t="s">
        <v>4998</v>
      </c>
      <c r="K497" s="70" t="str">
        <f>INDEX(PA_EXTRACAOITEM!D:D,MATCH(F497,PA_EXTRACAOITEM!B:B,0),0)</f>
        <v>Retida - Julho</v>
      </c>
    </row>
    <row r="498" spans="2:11" ht="15">
      <c r="B498" s="75" t="str">
        <f>INDEX(SUM!D:D,MATCH(SUM!$F$3,SUM!B:B,0),0)</f>
        <v>P173</v>
      </c>
      <c r="C498" s="74">
        <v>110</v>
      </c>
      <c r="D498" s="71" t="s">
        <v>1112</v>
      </c>
      <c r="E498" s="74">
        <f t="shared" si="7"/>
        <v>2019</v>
      </c>
      <c r="F498" s="71" t="s">
        <v>1164</v>
      </c>
      <c r="G498" s="75" t="s">
        <v>17</v>
      </c>
      <c r="H498" s="72" t="s">
        <v>1065</v>
      </c>
      <c r="I498" s="76">
        <f>'10'!D22</f>
        <v>2853.68</v>
      </c>
      <c r="J498" s="70" t="s">
        <v>4998</v>
      </c>
      <c r="K498" s="70" t="str">
        <f>INDEX(PA_EXTRACAOITEM!D:D,MATCH(F498,PA_EXTRACAOITEM!B:B,0),0)</f>
        <v>Retida - Agosto</v>
      </c>
    </row>
    <row r="499" spans="2:11" ht="15">
      <c r="B499" s="75" t="str">
        <f>INDEX(SUM!D:D,MATCH(SUM!$F$3,SUM!B:B,0),0)</f>
        <v>P173</v>
      </c>
      <c r="C499" s="74">
        <v>110</v>
      </c>
      <c r="D499" s="71" t="s">
        <v>1112</v>
      </c>
      <c r="E499" s="74">
        <f t="shared" si="7"/>
        <v>2019</v>
      </c>
      <c r="F499" s="71" t="s">
        <v>1165</v>
      </c>
      <c r="G499" s="75" t="s">
        <v>17</v>
      </c>
      <c r="H499" s="72" t="s">
        <v>1066</v>
      </c>
      <c r="I499" s="76">
        <f>'10'!D23</f>
        <v>2853.68</v>
      </c>
      <c r="J499" s="70" t="s">
        <v>4998</v>
      </c>
      <c r="K499" s="70" t="str">
        <f>INDEX(PA_EXTRACAOITEM!D:D,MATCH(F499,PA_EXTRACAOITEM!B:B,0),0)</f>
        <v>Retida - Setembro</v>
      </c>
    </row>
    <row r="500" spans="2:11" ht="15">
      <c r="B500" s="75" t="str">
        <f>INDEX(SUM!D:D,MATCH(SUM!$F$3,SUM!B:B,0),0)</f>
        <v>P173</v>
      </c>
      <c r="C500" s="74">
        <v>110</v>
      </c>
      <c r="D500" s="71" t="s">
        <v>1112</v>
      </c>
      <c r="E500" s="74">
        <f t="shared" si="7"/>
        <v>2019</v>
      </c>
      <c r="F500" s="71" t="s">
        <v>1166</v>
      </c>
      <c r="G500" s="75" t="s">
        <v>17</v>
      </c>
      <c r="H500" s="72" t="s">
        <v>1067</v>
      </c>
      <c r="I500" s="76">
        <f>'10'!D24</f>
        <v>2853.68</v>
      </c>
      <c r="J500" s="70" t="s">
        <v>4998</v>
      </c>
      <c r="K500" s="70" t="str">
        <f>INDEX(PA_EXTRACAOITEM!D:D,MATCH(F500,PA_EXTRACAOITEM!B:B,0),0)</f>
        <v>Retida - Outubro</v>
      </c>
    </row>
    <row r="501" spans="2:11" ht="15">
      <c r="B501" s="75" t="str">
        <f>INDEX(SUM!D:D,MATCH(SUM!$F$3,SUM!B:B,0),0)</f>
        <v>P173</v>
      </c>
      <c r="C501" s="74">
        <v>110</v>
      </c>
      <c r="D501" s="71" t="s">
        <v>1112</v>
      </c>
      <c r="E501" s="74">
        <f t="shared" si="7"/>
        <v>2019</v>
      </c>
      <c r="F501" s="71" t="s">
        <v>1167</v>
      </c>
      <c r="G501" s="75" t="s">
        <v>17</v>
      </c>
      <c r="H501" s="72" t="s">
        <v>1068</v>
      </c>
      <c r="I501" s="76">
        <f>'10'!D25</f>
        <v>2523.68</v>
      </c>
      <c r="J501" s="70" t="s">
        <v>4998</v>
      </c>
      <c r="K501" s="70" t="str">
        <f>INDEX(PA_EXTRACAOITEM!D:D,MATCH(F501,PA_EXTRACAOITEM!B:B,0),0)</f>
        <v>Retida - Novembro</v>
      </c>
    </row>
    <row r="502" spans="2:11" ht="15">
      <c r="B502" s="75" t="str">
        <f>INDEX(SUM!D:D,MATCH(SUM!$F$3,SUM!B:B,0),0)</f>
        <v>P173</v>
      </c>
      <c r="C502" s="74">
        <v>110</v>
      </c>
      <c r="D502" s="71" t="s">
        <v>1112</v>
      </c>
      <c r="E502" s="74">
        <f t="shared" si="7"/>
        <v>2019</v>
      </c>
      <c r="F502" s="71" t="s">
        <v>1168</v>
      </c>
      <c r="G502" s="75" t="s">
        <v>17</v>
      </c>
      <c r="H502" s="72" t="s">
        <v>1069</v>
      </c>
      <c r="I502" s="76">
        <f>'10'!D26</f>
        <v>2523.68</v>
      </c>
      <c r="J502" s="70" t="s">
        <v>4998</v>
      </c>
      <c r="K502" s="70" t="str">
        <f>INDEX(PA_EXTRACAOITEM!D:D,MATCH(F502,PA_EXTRACAOITEM!B:B,0),0)</f>
        <v>Retida - Dezembro</v>
      </c>
    </row>
    <row r="503" spans="2:11" ht="15">
      <c r="B503" s="75" t="str">
        <f>INDEX(SUM!D:D,MATCH(SUM!$F$3,SUM!B:B,0),0)</f>
        <v>P173</v>
      </c>
      <c r="C503" s="74">
        <v>110</v>
      </c>
      <c r="D503" s="71" t="s">
        <v>1112</v>
      </c>
      <c r="E503" s="74">
        <f t="shared" si="7"/>
        <v>2019</v>
      </c>
      <c r="F503" s="71" t="s">
        <v>1169</v>
      </c>
      <c r="G503" s="75" t="s">
        <v>17</v>
      </c>
      <c r="H503" s="72" t="s">
        <v>1070</v>
      </c>
      <c r="I503" s="76">
        <f>'10'!D27</f>
        <v>756.4</v>
      </c>
      <c r="J503" s="70" t="s">
        <v>4998</v>
      </c>
      <c r="K503" s="70" t="str">
        <f>INDEX(PA_EXTRACAOITEM!D:D,MATCH(F503,PA_EXTRACAOITEM!B:B,0),0)</f>
        <v>Retida - 13° Salário</v>
      </c>
    </row>
    <row r="504" spans="2:11" ht="15">
      <c r="B504" s="75" t="str">
        <f>INDEX(SUM!D:D,MATCH(SUM!$F$3,SUM!B:B,0),0)</f>
        <v>P173</v>
      </c>
      <c r="C504" s="74">
        <v>110</v>
      </c>
      <c r="D504" s="71" t="s">
        <v>1112</v>
      </c>
      <c r="E504" s="74">
        <f t="shared" si="7"/>
        <v>2019</v>
      </c>
      <c r="F504" s="71" t="s">
        <v>1170</v>
      </c>
      <c r="G504" s="75" t="s">
        <v>17</v>
      </c>
      <c r="H504" s="72" t="s">
        <v>1071</v>
      </c>
      <c r="I504" s="76">
        <f>'10'!E15</f>
        <v>2364</v>
      </c>
      <c r="J504" s="70" t="s">
        <v>4998</v>
      </c>
      <c r="K504" s="70" t="str">
        <f>INDEX(PA_EXTRACAOITEM!D:D,MATCH(F504,PA_EXTRACAOITEM!B:B,0),0)</f>
        <v>Contabilizada - Janeiro</v>
      </c>
    </row>
    <row r="505" spans="2:11" ht="15">
      <c r="B505" s="75" t="str">
        <f>INDEX(SUM!D:D,MATCH(SUM!$F$3,SUM!B:B,0),0)</f>
        <v>P173</v>
      </c>
      <c r="C505" s="74">
        <v>110</v>
      </c>
      <c r="D505" s="71" t="s">
        <v>1112</v>
      </c>
      <c r="E505" s="74">
        <f t="shared" si="7"/>
        <v>2019</v>
      </c>
      <c r="F505" s="71" t="s">
        <v>1171</v>
      </c>
      <c r="G505" s="75" t="s">
        <v>17</v>
      </c>
      <c r="H505" s="72" t="s">
        <v>1072</v>
      </c>
      <c r="I505" s="76">
        <f>'10'!E16</f>
        <v>2773.84</v>
      </c>
      <c r="J505" s="70" t="s">
        <v>4998</v>
      </c>
      <c r="K505" s="70" t="str">
        <f>INDEX(PA_EXTRACAOITEM!D:D,MATCH(F505,PA_EXTRACAOITEM!B:B,0),0)</f>
        <v>Contabilizada - Fevereiro</v>
      </c>
    </row>
    <row r="506" spans="2:11" ht="15">
      <c r="B506" s="75" t="str">
        <f>INDEX(SUM!D:D,MATCH(SUM!$F$3,SUM!B:B,0),0)</f>
        <v>P173</v>
      </c>
      <c r="C506" s="74">
        <v>110</v>
      </c>
      <c r="D506" s="71" t="s">
        <v>1112</v>
      </c>
      <c r="E506" s="74">
        <f t="shared" si="7"/>
        <v>2019</v>
      </c>
      <c r="F506" s="71" t="s">
        <v>1172</v>
      </c>
      <c r="G506" s="75" t="s">
        <v>17</v>
      </c>
      <c r="H506" s="72" t="s">
        <v>1073</v>
      </c>
      <c r="I506" s="76">
        <f>'10'!E17</f>
        <v>2773.84</v>
      </c>
      <c r="J506" s="70" t="s">
        <v>4998</v>
      </c>
      <c r="K506" s="70" t="str">
        <f>INDEX(PA_EXTRACAOITEM!D:D,MATCH(F506,PA_EXTRACAOITEM!B:B,0),0)</f>
        <v>Contabilizada - Março</v>
      </c>
    </row>
    <row r="507" spans="2:11" ht="15">
      <c r="B507" s="75" t="str">
        <f>INDEX(SUM!D:D,MATCH(SUM!$F$3,SUM!B:B,0),0)</f>
        <v>P173</v>
      </c>
      <c r="C507" s="74">
        <v>110</v>
      </c>
      <c r="D507" s="71" t="s">
        <v>1112</v>
      </c>
      <c r="E507" s="74">
        <f t="shared" si="7"/>
        <v>2019</v>
      </c>
      <c r="F507" s="71" t="s">
        <v>1173</v>
      </c>
      <c r="G507" s="75" t="s">
        <v>17</v>
      </c>
      <c r="H507" s="72" t="s">
        <v>1074</v>
      </c>
      <c r="I507" s="76">
        <f>'10'!E18</f>
        <v>2853.68</v>
      </c>
      <c r="J507" s="70" t="s">
        <v>4998</v>
      </c>
      <c r="K507" s="70" t="str">
        <f>INDEX(PA_EXTRACAOITEM!D:D,MATCH(F507,PA_EXTRACAOITEM!B:B,0),0)</f>
        <v>Contabilizada - Abril</v>
      </c>
    </row>
    <row r="508" spans="2:11" ht="15">
      <c r="B508" s="75" t="str">
        <f>INDEX(SUM!D:D,MATCH(SUM!$F$3,SUM!B:B,0),0)</f>
        <v>P173</v>
      </c>
      <c r="C508" s="74">
        <v>110</v>
      </c>
      <c r="D508" s="71" t="s">
        <v>1112</v>
      </c>
      <c r="E508" s="74">
        <f t="shared" si="7"/>
        <v>2019</v>
      </c>
      <c r="F508" s="71" t="s">
        <v>1174</v>
      </c>
      <c r="G508" s="75" t="s">
        <v>17</v>
      </c>
      <c r="H508" s="72" t="s">
        <v>1075</v>
      </c>
      <c r="I508" s="76">
        <f>'10'!E19</f>
        <v>2853.68</v>
      </c>
      <c r="J508" s="70" t="s">
        <v>4998</v>
      </c>
      <c r="K508" s="70" t="str">
        <f>INDEX(PA_EXTRACAOITEM!D:D,MATCH(F508,PA_EXTRACAOITEM!B:B,0),0)</f>
        <v>Contabilizada - Maio</v>
      </c>
    </row>
    <row r="509" spans="2:11" ht="15">
      <c r="B509" s="75" t="str">
        <f>INDEX(SUM!D:D,MATCH(SUM!$F$3,SUM!B:B,0),0)</f>
        <v>P173</v>
      </c>
      <c r="C509" s="74">
        <v>110</v>
      </c>
      <c r="D509" s="71" t="s">
        <v>1112</v>
      </c>
      <c r="E509" s="74">
        <f t="shared" si="7"/>
        <v>2019</v>
      </c>
      <c r="F509" s="71" t="s">
        <v>1175</v>
      </c>
      <c r="G509" s="75" t="s">
        <v>17</v>
      </c>
      <c r="H509" s="72" t="s">
        <v>1076</v>
      </c>
      <c r="I509" s="76">
        <f>'10'!E20</f>
        <v>2853.68</v>
      </c>
      <c r="J509" s="70" t="s">
        <v>4998</v>
      </c>
      <c r="K509" s="70" t="str">
        <f>INDEX(PA_EXTRACAOITEM!D:D,MATCH(F509,PA_EXTRACAOITEM!B:B,0),0)</f>
        <v>Contabilizada - Junho</v>
      </c>
    </row>
    <row r="510" spans="2:11" ht="15">
      <c r="B510" s="75" t="str">
        <f>INDEX(SUM!D:D,MATCH(SUM!$F$3,SUM!B:B,0),0)</f>
        <v>P173</v>
      </c>
      <c r="C510" s="74">
        <v>110</v>
      </c>
      <c r="D510" s="71" t="s">
        <v>1112</v>
      </c>
      <c r="E510" s="74">
        <f t="shared" si="7"/>
        <v>2019</v>
      </c>
      <c r="F510" s="71" t="s">
        <v>1176</v>
      </c>
      <c r="G510" s="75" t="s">
        <v>17</v>
      </c>
      <c r="H510" s="72" t="s">
        <v>1077</v>
      </c>
      <c r="I510" s="76">
        <f>'10'!E21</f>
        <v>2853.68</v>
      </c>
      <c r="J510" s="70" t="s">
        <v>4998</v>
      </c>
      <c r="K510" s="70" t="str">
        <f>INDEX(PA_EXTRACAOITEM!D:D,MATCH(F510,PA_EXTRACAOITEM!B:B,0),0)</f>
        <v>Contabilizada - Julho</v>
      </c>
    </row>
    <row r="511" spans="2:11" ht="15">
      <c r="B511" s="75" t="str">
        <f>INDEX(SUM!D:D,MATCH(SUM!$F$3,SUM!B:B,0),0)</f>
        <v>P173</v>
      </c>
      <c r="C511" s="74">
        <v>110</v>
      </c>
      <c r="D511" s="71" t="s">
        <v>1112</v>
      </c>
      <c r="E511" s="74">
        <f t="shared" si="7"/>
        <v>2019</v>
      </c>
      <c r="F511" s="71" t="s">
        <v>1177</v>
      </c>
      <c r="G511" s="75" t="s">
        <v>17</v>
      </c>
      <c r="H511" s="72" t="s">
        <v>1078</v>
      </c>
      <c r="I511" s="76">
        <f>'10'!E22</f>
        <v>2853.68</v>
      </c>
      <c r="J511" s="70" t="s">
        <v>4998</v>
      </c>
      <c r="K511" s="70" t="str">
        <f>INDEX(PA_EXTRACAOITEM!D:D,MATCH(F511,PA_EXTRACAOITEM!B:B,0),0)</f>
        <v>Contabilizada - Agosto</v>
      </c>
    </row>
    <row r="512" spans="2:11" ht="15">
      <c r="B512" s="75" t="str">
        <f>INDEX(SUM!D:D,MATCH(SUM!$F$3,SUM!B:B,0),0)</f>
        <v>P173</v>
      </c>
      <c r="C512" s="74">
        <v>110</v>
      </c>
      <c r="D512" s="71" t="s">
        <v>1112</v>
      </c>
      <c r="E512" s="74">
        <f t="shared" si="7"/>
        <v>2019</v>
      </c>
      <c r="F512" s="71" t="s">
        <v>1178</v>
      </c>
      <c r="G512" s="75" t="s">
        <v>17</v>
      </c>
      <c r="H512" s="72" t="s">
        <v>1079</v>
      </c>
      <c r="I512" s="76">
        <f>'10'!E23</f>
        <v>2853.68</v>
      </c>
      <c r="J512" s="70" t="s">
        <v>4998</v>
      </c>
      <c r="K512" s="70" t="str">
        <f>INDEX(PA_EXTRACAOITEM!D:D,MATCH(F512,PA_EXTRACAOITEM!B:B,0),0)</f>
        <v>Contabilizada - Setembro</v>
      </c>
    </row>
    <row r="513" spans="2:11" ht="15">
      <c r="B513" s="75" t="str">
        <f>INDEX(SUM!D:D,MATCH(SUM!$F$3,SUM!B:B,0),0)</f>
        <v>P173</v>
      </c>
      <c r="C513" s="74">
        <v>110</v>
      </c>
      <c r="D513" s="71" t="s">
        <v>1112</v>
      </c>
      <c r="E513" s="74">
        <f t="shared" si="7"/>
        <v>2019</v>
      </c>
      <c r="F513" s="71" t="s">
        <v>1179</v>
      </c>
      <c r="G513" s="75" t="s">
        <v>17</v>
      </c>
      <c r="H513" s="72" t="s">
        <v>1080</v>
      </c>
      <c r="I513" s="76">
        <f>'10'!E24</f>
        <v>2853.68</v>
      </c>
      <c r="J513" s="70" t="s">
        <v>4998</v>
      </c>
      <c r="K513" s="70" t="str">
        <f>INDEX(PA_EXTRACAOITEM!D:D,MATCH(F513,PA_EXTRACAOITEM!B:B,0),0)</f>
        <v>Contabilizada - Outubro</v>
      </c>
    </row>
    <row r="514" spans="2:11" ht="15">
      <c r="B514" s="75" t="str">
        <f>INDEX(SUM!D:D,MATCH(SUM!$F$3,SUM!B:B,0),0)</f>
        <v>P173</v>
      </c>
      <c r="C514" s="74">
        <v>110</v>
      </c>
      <c r="D514" s="71" t="s">
        <v>1112</v>
      </c>
      <c r="E514" s="74">
        <f t="shared" si="7"/>
        <v>2019</v>
      </c>
      <c r="F514" s="71" t="s">
        <v>1180</v>
      </c>
      <c r="G514" s="75" t="s">
        <v>17</v>
      </c>
      <c r="H514" s="72" t="s">
        <v>1081</v>
      </c>
      <c r="I514" s="76">
        <f>'10'!E25</f>
        <v>2523.68</v>
      </c>
      <c r="J514" s="70" t="s">
        <v>4998</v>
      </c>
      <c r="K514" s="70" t="str">
        <f>INDEX(PA_EXTRACAOITEM!D:D,MATCH(F514,PA_EXTRACAOITEM!B:B,0),0)</f>
        <v>Contabilizada - Novembro</v>
      </c>
    </row>
    <row r="515" spans="2:11" ht="15">
      <c r="B515" s="75" t="str">
        <f>INDEX(SUM!D:D,MATCH(SUM!$F$3,SUM!B:B,0),0)</f>
        <v>P173</v>
      </c>
      <c r="C515" s="74">
        <v>110</v>
      </c>
      <c r="D515" s="71" t="s">
        <v>1112</v>
      </c>
      <c r="E515" s="74">
        <f t="shared" si="7"/>
        <v>2019</v>
      </c>
      <c r="F515" s="71" t="s">
        <v>1181</v>
      </c>
      <c r="G515" s="75" t="s">
        <v>17</v>
      </c>
      <c r="H515" s="72" t="s">
        <v>1082</v>
      </c>
      <c r="I515" s="76">
        <f>'10'!E26</f>
        <v>2523.68</v>
      </c>
      <c r="J515" s="70" t="s">
        <v>4998</v>
      </c>
      <c r="K515" s="70" t="str">
        <f>INDEX(PA_EXTRACAOITEM!D:D,MATCH(F515,PA_EXTRACAOITEM!B:B,0),0)</f>
        <v>Contabilizada - Dezembro</v>
      </c>
    </row>
    <row r="516" spans="2:11" ht="15">
      <c r="B516" s="75" t="str">
        <f>INDEX(SUM!D:D,MATCH(SUM!$F$3,SUM!B:B,0),0)</f>
        <v>P173</v>
      </c>
      <c r="C516" s="74">
        <v>110</v>
      </c>
      <c r="D516" s="71" t="s">
        <v>1112</v>
      </c>
      <c r="E516" s="74">
        <f t="shared" si="7"/>
        <v>2019</v>
      </c>
      <c r="F516" s="71" t="s">
        <v>1182</v>
      </c>
      <c r="G516" s="75" t="s">
        <v>17</v>
      </c>
      <c r="H516" s="72" t="s">
        <v>1083</v>
      </c>
      <c r="I516" s="76">
        <f>'10'!E27</f>
        <v>756.4</v>
      </c>
      <c r="J516" s="70" t="s">
        <v>4998</v>
      </c>
      <c r="K516" s="70" t="str">
        <f>INDEX(PA_EXTRACAOITEM!D:D,MATCH(F516,PA_EXTRACAOITEM!B:B,0),0)</f>
        <v>Contabilizada - 13° Salário</v>
      </c>
    </row>
    <row r="517" spans="2:11" ht="15">
      <c r="B517" s="75" t="str">
        <f>INDEX(SUM!D:D,MATCH(SUM!$F$3,SUM!B:B,0),0)</f>
        <v>P173</v>
      </c>
      <c r="C517" s="74">
        <v>110</v>
      </c>
      <c r="D517" s="71" t="s">
        <v>1112</v>
      </c>
      <c r="E517" s="74">
        <f t="shared" si="7"/>
        <v>2019</v>
      </c>
      <c r="F517" s="71" t="s">
        <v>1183</v>
      </c>
      <c r="G517" s="75" t="s">
        <v>17</v>
      </c>
      <c r="H517" s="72" t="s">
        <v>1121</v>
      </c>
      <c r="I517" s="76">
        <f>'10'!F15</f>
        <v>2364</v>
      </c>
      <c r="J517" s="70" t="s">
        <v>4998</v>
      </c>
      <c r="K517" s="70" t="str">
        <f>INDEX(PA_EXTRACAOITEM!D:D,MATCH(F517,PA_EXTRACAOITEM!B:B,0),0)</f>
        <v>Recolhimento (Valor Principal) - Janeiro</v>
      </c>
    </row>
    <row r="518" spans="2:11" ht="15">
      <c r="B518" s="75" t="str">
        <f>INDEX(SUM!D:D,MATCH(SUM!$F$3,SUM!B:B,0),0)</f>
        <v>P173</v>
      </c>
      <c r="C518" s="74">
        <v>110</v>
      </c>
      <c r="D518" s="71" t="s">
        <v>1112</v>
      </c>
      <c r="E518" s="74">
        <f aca="true" t="shared" si="8" ref="E518:E581">$E$2</f>
        <v>2019</v>
      </c>
      <c r="F518" s="71" t="s">
        <v>1184</v>
      </c>
      <c r="G518" s="75" t="s">
        <v>17</v>
      </c>
      <c r="H518" s="72" t="s">
        <v>1122</v>
      </c>
      <c r="I518" s="76">
        <f>'10'!F16</f>
        <v>2773.84</v>
      </c>
      <c r="J518" s="70" t="s">
        <v>4998</v>
      </c>
      <c r="K518" s="70" t="str">
        <f>INDEX(PA_EXTRACAOITEM!D:D,MATCH(F518,PA_EXTRACAOITEM!B:B,0),0)</f>
        <v>Recolhimento (Valor Principal) - Fevereiro</v>
      </c>
    </row>
    <row r="519" spans="2:11" ht="15">
      <c r="B519" s="75" t="str">
        <f>INDEX(SUM!D:D,MATCH(SUM!$F$3,SUM!B:B,0),0)</f>
        <v>P173</v>
      </c>
      <c r="C519" s="74">
        <v>110</v>
      </c>
      <c r="D519" s="71" t="s">
        <v>1112</v>
      </c>
      <c r="E519" s="74">
        <f t="shared" si="8"/>
        <v>2019</v>
      </c>
      <c r="F519" s="71" t="s">
        <v>1185</v>
      </c>
      <c r="G519" s="75" t="s">
        <v>17</v>
      </c>
      <c r="H519" s="72" t="s">
        <v>1123</v>
      </c>
      <c r="I519" s="76">
        <f>'10'!F17</f>
        <v>2773.84</v>
      </c>
      <c r="J519" s="70" t="s">
        <v>4998</v>
      </c>
      <c r="K519" s="70" t="str">
        <f>INDEX(PA_EXTRACAOITEM!D:D,MATCH(F519,PA_EXTRACAOITEM!B:B,0),0)</f>
        <v>Recolhimento (Valor Principal) - Março</v>
      </c>
    </row>
    <row r="520" spans="2:11" ht="15">
      <c r="B520" s="75" t="str">
        <f>INDEX(SUM!D:D,MATCH(SUM!$F$3,SUM!B:B,0),0)</f>
        <v>P173</v>
      </c>
      <c r="C520" s="74">
        <v>110</v>
      </c>
      <c r="D520" s="71" t="s">
        <v>1112</v>
      </c>
      <c r="E520" s="74">
        <f t="shared" si="8"/>
        <v>2019</v>
      </c>
      <c r="F520" s="71" t="s">
        <v>1186</v>
      </c>
      <c r="G520" s="75" t="s">
        <v>17</v>
      </c>
      <c r="H520" s="72" t="s">
        <v>1124</v>
      </c>
      <c r="I520" s="76">
        <f>'10'!F18</f>
        <v>2853.68</v>
      </c>
      <c r="J520" s="70" t="s">
        <v>4998</v>
      </c>
      <c r="K520" s="70" t="str">
        <f>INDEX(PA_EXTRACAOITEM!D:D,MATCH(F520,PA_EXTRACAOITEM!B:B,0),0)</f>
        <v>Recolhimento (Valor Principal) - Abril</v>
      </c>
    </row>
    <row r="521" spans="2:11" ht="15">
      <c r="B521" s="75" t="str">
        <f>INDEX(SUM!D:D,MATCH(SUM!$F$3,SUM!B:B,0),0)</f>
        <v>P173</v>
      </c>
      <c r="C521" s="74">
        <v>110</v>
      </c>
      <c r="D521" s="71" t="s">
        <v>1112</v>
      </c>
      <c r="E521" s="74">
        <f t="shared" si="8"/>
        <v>2019</v>
      </c>
      <c r="F521" s="71" t="s">
        <v>1187</v>
      </c>
      <c r="G521" s="75" t="s">
        <v>17</v>
      </c>
      <c r="H521" s="72" t="s">
        <v>1125</v>
      </c>
      <c r="I521" s="76">
        <f>'10'!F19</f>
        <v>2853.68</v>
      </c>
      <c r="J521" s="70" t="s">
        <v>4998</v>
      </c>
      <c r="K521" s="70" t="str">
        <f>INDEX(PA_EXTRACAOITEM!D:D,MATCH(F521,PA_EXTRACAOITEM!B:B,0),0)</f>
        <v>Recolhimento (Valor Principal) - Maio</v>
      </c>
    </row>
    <row r="522" spans="2:11" ht="15">
      <c r="B522" s="75" t="str">
        <f>INDEX(SUM!D:D,MATCH(SUM!$F$3,SUM!B:B,0),0)</f>
        <v>P173</v>
      </c>
      <c r="C522" s="74">
        <v>110</v>
      </c>
      <c r="D522" s="71" t="s">
        <v>1112</v>
      </c>
      <c r="E522" s="74">
        <f t="shared" si="8"/>
        <v>2019</v>
      </c>
      <c r="F522" s="71" t="s">
        <v>1188</v>
      </c>
      <c r="G522" s="75" t="s">
        <v>17</v>
      </c>
      <c r="H522" s="72" t="s">
        <v>1126</v>
      </c>
      <c r="I522" s="76">
        <f>'10'!F20</f>
        <v>2853.68</v>
      </c>
      <c r="J522" s="70" t="s">
        <v>4998</v>
      </c>
      <c r="K522" s="70" t="str">
        <f>INDEX(PA_EXTRACAOITEM!D:D,MATCH(F522,PA_EXTRACAOITEM!B:B,0),0)</f>
        <v>Recolhimento (Valor Principal) - Junho</v>
      </c>
    </row>
    <row r="523" spans="2:11" ht="15">
      <c r="B523" s="75" t="str">
        <f>INDEX(SUM!D:D,MATCH(SUM!$F$3,SUM!B:B,0),0)</f>
        <v>P173</v>
      </c>
      <c r="C523" s="74">
        <v>110</v>
      </c>
      <c r="D523" s="71" t="s">
        <v>1112</v>
      </c>
      <c r="E523" s="74">
        <f t="shared" si="8"/>
        <v>2019</v>
      </c>
      <c r="F523" s="71" t="s">
        <v>1189</v>
      </c>
      <c r="G523" s="75" t="s">
        <v>17</v>
      </c>
      <c r="H523" s="72" t="s">
        <v>1127</v>
      </c>
      <c r="I523" s="76">
        <f>'10'!F21</f>
        <v>2853.68</v>
      </c>
      <c r="J523" s="70" t="s">
        <v>4998</v>
      </c>
      <c r="K523" s="70" t="str">
        <f>INDEX(PA_EXTRACAOITEM!D:D,MATCH(F523,PA_EXTRACAOITEM!B:B,0),0)</f>
        <v>Recolhimento (Valor Principal) - Julho</v>
      </c>
    </row>
    <row r="524" spans="2:11" ht="15">
      <c r="B524" s="75" t="str">
        <f>INDEX(SUM!D:D,MATCH(SUM!$F$3,SUM!B:B,0),0)</f>
        <v>P173</v>
      </c>
      <c r="C524" s="74">
        <v>110</v>
      </c>
      <c r="D524" s="71" t="s">
        <v>1112</v>
      </c>
      <c r="E524" s="74">
        <f t="shared" si="8"/>
        <v>2019</v>
      </c>
      <c r="F524" s="71" t="s">
        <v>1190</v>
      </c>
      <c r="G524" s="75" t="s">
        <v>17</v>
      </c>
      <c r="H524" s="72" t="s">
        <v>1128</v>
      </c>
      <c r="I524" s="76">
        <f>'10'!F22</f>
        <v>2853.68</v>
      </c>
      <c r="J524" s="70" t="s">
        <v>4998</v>
      </c>
      <c r="K524" s="70" t="str">
        <f>INDEX(PA_EXTRACAOITEM!D:D,MATCH(F524,PA_EXTRACAOITEM!B:B,0),0)</f>
        <v>Recolhimento (Valor Principal) - Agosto</v>
      </c>
    </row>
    <row r="525" spans="2:11" ht="15">
      <c r="B525" s="75" t="str">
        <f>INDEX(SUM!D:D,MATCH(SUM!$F$3,SUM!B:B,0),0)</f>
        <v>P173</v>
      </c>
      <c r="C525" s="74">
        <v>110</v>
      </c>
      <c r="D525" s="71" t="s">
        <v>1112</v>
      </c>
      <c r="E525" s="74">
        <f t="shared" si="8"/>
        <v>2019</v>
      </c>
      <c r="F525" s="71" t="s">
        <v>1191</v>
      </c>
      <c r="G525" s="75" t="s">
        <v>17</v>
      </c>
      <c r="H525" s="72" t="s">
        <v>1129</v>
      </c>
      <c r="I525" s="76">
        <f>'10'!F23</f>
        <v>2853.68</v>
      </c>
      <c r="J525" s="70" t="s">
        <v>4998</v>
      </c>
      <c r="K525" s="70" t="str">
        <f>INDEX(PA_EXTRACAOITEM!D:D,MATCH(F525,PA_EXTRACAOITEM!B:B,0),0)</f>
        <v>Recolhimento (Valor Principal) - Setembro</v>
      </c>
    </row>
    <row r="526" spans="2:11" ht="15">
      <c r="B526" s="75" t="str">
        <f>INDEX(SUM!D:D,MATCH(SUM!$F$3,SUM!B:B,0),0)</f>
        <v>P173</v>
      </c>
      <c r="C526" s="74">
        <v>110</v>
      </c>
      <c r="D526" s="71" t="s">
        <v>1112</v>
      </c>
      <c r="E526" s="74">
        <f t="shared" si="8"/>
        <v>2019</v>
      </c>
      <c r="F526" s="71" t="s">
        <v>1192</v>
      </c>
      <c r="G526" s="75" t="s">
        <v>17</v>
      </c>
      <c r="H526" s="72" t="s">
        <v>1130</v>
      </c>
      <c r="I526" s="76">
        <f>'10'!F24</f>
        <v>2853.68</v>
      </c>
      <c r="J526" s="70" t="s">
        <v>4998</v>
      </c>
      <c r="K526" s="70" t="str">
        <f>INDEX(PA_EXTRACAOITEM!D:D,MATCH(F526,PA_EXTRACAOITEM!B:B,0),0)</f>
        <v>Recolhimento (Valor Principal) - Outubro</v>
      </c>
    </row>
    <row r="527" spans="2:11" ht="15">
      <c r="B527" s="75" t="str">
        <f>INDEX(SUM!D:D,MATCH(SUM!$F$3,SUM!B:B,0),0)</f>
        <v>P173</v>
      </c>
      <c r="C527" s="74">
        <v>110</v>
      </c>
      <c r="D527" s="71" t="s">
        <v>1112</v>
      </c>
      <c r="E527" s="74">
        <f t="shared" si="8"/>
        <v>2019</v>
      </c>
      <c r="F527" s="71" t="s">
        <v>1193</v>
      </c>
      <c r="G527" s="75" t="s">
        <v>17</v>
      </c>
      <c r="H527" s="72" t="s">
        <v>1131</v>
      </c>
      <c r="I527" s="76">
        <f>'10'!F25</f>
        <v>2523.68</v>
      </c>
      <c r="J527" s="70" t="s">
        <v>4998</v>
      </c>
      <c r="K527" s="70" t="str">
        <f>INDEX(PA_EXTRACAOITEM!D:D,MATCH(F527,PA_EXTRACAOITEM!B:B,0),0)</f>
        <v>Recolhimento (Valor Principal) - Novembro</v>
      </c>
    </row>
    <row r="528" spans="2:11" ht="15">
      <c r="B528" s="75" t="str">
        <f>INDEX(SUM!D:D,MATCH(SUM!$F$3,SUM!B:B,0),0)</f>
        <v>P173</v>
      </c>
      <c r="C528" s="74">
        <v>110</v>
      </c>
      <c r="D528" s="71" t="s">
        <v>1112</v>
      </c>
      <c r="E528" s="74">
        <f t="shared" si="8"/>
        <v>2019</v>
      </c>
      <c r="F528" s="71" t="s">
        <v>1194</v>
      </c>
      <c r="G528" s="75" t="s">
        <v>17</v>
      </c>
      <c r="H528" s="72" t="s">
        <v>1132</v>
      </c>
      <c r="I528" s="76">
        <f>'10'!F26</f>
        <v>2523.68</v>
      </c>
      <c r="J528" s="70" t="s">
        <v>4998</v>
      </c>
      <c r="K528" s="70" t="str">
        <f>INDEX(PA_EXTRACAOITEM!D:D,MATCH(F528,PA_EXTRACAOITEM!B:B,0),0)</f>
        <v>Recolhimento (Valor Principal) - Dezembro</v>
      </c>
    </row>
    <row r="529" spans="2:11" ht="15">
      <c r="B529" s="75" t="str">
        <f>INDEX(SUM!D:D,MATCH(SUM!$F$3,SUM!B:B,0),0)</f>
        <v>P173</v>
      </c>
      <c r="C529" s="74">
        <v>110</v>
      </c>
      <c r="D529" s="71" t="s">
        <v>1112</v>
      </c>
      <c r="E529" s="74">
        <f t="shared" si="8"/>
        <v>2019</v>
      </c>
      <c r="F529" s="71" t="s">
        <v>1195</v>
      </c>
      <c r="G529" s="75" t="s">
        <v>17</v>
      </c>
      <c r="H529" s="72" t="s">
        <v>1133</v>
      </c>
      <c r="I529" s="76">
        <f>'10'!F27</f>
        <v>756.4</v>
      </c>
      <c r="J529" s="70" t="s">
        <v>4998</v>
      </c>
      <c r="K529" s="70" t="str">
        <f>INDEX(PA_EXTRACAOITEM!D:D,MATCH(F529,PA_EXTRACAOITEM!B:B,0),0)</f>
        <v>Recolhimento (Valor Principal) - 13° Salário</v>
      </c>
    </row>
    <row r="530" spans="2:11" ht="15">
      <c r="B530" s="75" t="str">
        <f>INDEX(SUM!D:D,MATCH(SUM!$F$3,SUM!B:B,0),0)</f>
        <v>P173</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P173</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P173</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P173</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P173</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P173</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P173</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P173</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P173</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P173</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P173</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P173</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P173</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P173</v>
      </c>
      <c r="C543" s="74">
        <v>111</v>
      </c>
      <c r="D543" s="71" t="s">
        <v>1113</v>
      </c>
      <c r="E543" s="74">
        <f t="shared" si="8"/>
        <v>2019</v>
      </c>
      <c r="F543" s="71" t="s">
        <v>1209</v>
      </c>
      <c r="G543" s="75" t="s">
        <v>17</v>
      </c>
      <c r="H543" s="72" t="s">
        <v>1098</v>
      </c>
      <c r="I543" s="76">
        <f>'10'!D38</f>
        <v>4599</v>
      </c>
      <c r="J543" s="70" t="s">
        <v>4998</v>
      </c>
      <c r="K543" s="70" t="str">
        <f>INDEX(PA_EXTRACAOITEM!D:D,MATCH(F543,PA_EXTRACAOITEM!B:B,0),0)</f>
        <v>Devida - Janeiro</v>
      </c>
    </row>
    <row r="544" spans="2:11" ht="15">
      <c r="B544" s="75" t="str">
        <f>INDEX(SUM!D:D,MATCH(SUM!$F$3,SUM!B:B,0),0)</f>
        <v>P173</v>
      </c>
      <c r="C544" s="74">
        <v>111</v>
      </c>
      <c r="D544" s="71" t="s">
        <v>1113</v>
      </c>
      <c r="E544" s="74">
        <f t="shared" si="8"/>
        <v>2019</v>
      </c>
      <c r="F544" s="71" t="s">
        <v>1210</v>
      </c>
      <c r="G544" s="75" t="s">
        <v>17</v>
      </c>
      <c r="H544" s="72" t="s">
        <v>1099</v>
      </c>
      <c r="I544" s="76">
        <f>'10'!D39</f>
        <v>5438.58</v>
      </c>
      <c r="J544" s="70" t="s">
        <v>4998</v>
      </c>
      <c r="K544" s="70" t="str">
        <f>INDEX(PA_EXTRACAOITEM!D:D,MATCH(F544,PA_EXTRACAOITEM!B:B,0),0)</f>
        <v>Devida - Fevereiro</v>
      </c>
    </row>
    <row r="545" spans="2:11" ht="15">
      <c r="B545" s="75" t="str">
        <f>INDEX(SUM!D:D,MATCH(SUM!$F$3,SUM!B:B,0),0)</f>
        <v>P173</v>
      </c>
      <c r="C545" s="74">
        <v>111</v>
      </c>
      <c r="D545" s="71" t="s">
        <v>1113</v>
      </c>
      <c r="E545" s="74">
        <f t="shared" si="8"/>
        <v>2019</v>
      </c>
      <c r="F545" s="71" t="s">
        <v>1211</v>
      </c>
      <c r="G545" s="75" t="s">
        <v>17</v>
      </c>
      <c r="H545" s="72" t="s">
        <v>1100</v>
      </c>
      <c r="I545" s="76">
        <f>'10'!D40</f>
        <v>5438.58</v>
      </c>
      <c r="J545" s="70" t="s">
        <v>4998</v>
      </c>
      <c r="K545" s="70" t="str">
        <f>INDEX(PA_EXTRACAOITEM!D:D,MATCH(F545,PA_EXTRACAOITEM!B:B,0),0)</f>
        <v>Devida - Março</v>
      </c>
    </row>
    <row r="546" spans="2:11" ht="15">
      <c r="B546" s="75" t="str">
        <f>INDEX(SUM!D:D,MATCH(SUM!$F$3,SUM!B:B,0),0)</f>
        <v>P173</v>
      </c>
      <c r="C546" s="74">
        <v>111</v>
      </c>
      <c r="D546" s="71" t="s">
        <v>1113</v>
      </c>
      <c r="E546" s="74">
        <f t="shared" si="8"/>
        <v>2019</v>
      </c>
      <c r="F546" s="71" t="s">
        <v>1212</v>
      </c>
      <c r="G546" s="75" t="s">
        <v>17</v>
      </c>
      <c r="H546" s="72" t="s">
        <v>1101</v>
      </c>
      <c r="I546" s="76">
        <f>'10'!D41</f>
        <v>5648.16</v>
      </c>
      <c r="J546" s="70" t="s">
        <v>4998</v>
      </c>
      <c r="K546" s="70" t="str">
        <f>INDEX(PA_EXTRACAOITEM!D:D,MATCH(F546,PA_EXTRACAOITEM!B:B,0),0)</f>
        <v>Devida - Abril</v>
      </c>
    </row>
    <row r="547" spans="2:11" ht="15">
      <c r="B547" s="75" t="str">
        <f>INDEX(SUM!D:D,MATCH(SUM!$F$3,SUM!B:B,0),0)</f>
        <v>P173</v>
      </c>
      <c r="C547" s="74">
        <v>111</v>
      </c>
      <c r="D547" s="71" t="s">
        <v>1113</v>
      </c>
      <c r="E547" s="74">
        <f t="shared" si="8"/>
        <v>2019</v>
      </c>
      <c r="F547" s="71" t="s">
        <v>1213</v>
      </c>
      <c r="G547" s="75" t="s">
        <v>17</v>
      </c>
      <c r="H547" s="72" t="s">
        <v>1102</v>
      </c>
      <c r="I547" s="76">
        <f>'10'!D42</f>
        <v>5648.16</v>
      </c>
      <c r="J547" s="70" t="s">
        <v>4998</v>
      </c>
      <c r="K547" s="70" t="str">
        <f>INDEX(PA_EXTRACAOITEM!D:D,MATCH(F547,PA_EXTRACAOITEM!B:B,0),0)</f>
        <v>Devida - Maio</v>
      </c>
    </row>
    <row r="548" spans="2:11" ht="15">
      <c r="B548" s="75" t="str">
        <f>INDEX(SUM!D:D,MATCH(SUM!$F$3,SUM!B:B,0),0)</f>
        <v>P173</v>
      </c>
      <c r="C548" s="74">
        <v>111</v>
      </c>
      <c r="D548" s="71" t="s">
        <v>1113</v>
      </c>
      <c r="E548" s="74">
        <f t="shared" si="8"/>
        <v>2019</v>
      </c>
      <c r="F548" s="71" t="s">
        <v>1214</v>
      </c>
      <c r="G548" s="75" t="s">
        <v>17</v>
      </c>
      <c r="H548" s="72" t="s">
        <v>1103</v>
      </c>
      <c r="I548" s="76">
        <f>'10'!D43</f>
        <v>5648.16</v>
      </c>
      <c r="J548" s="70" t="s">
        <v>4998</v>
      </c>
      <c r="K548" s="70" t="str">
        <f>INDEX(PA_EXTRACAOITEM!D:D,MATCH(F548,PA_EXTRACAOITEM!B:B,0),0)</f>
        <v>Devida - Junho</v>
      </c>
    </row>
    <row r="549" spans="2:11" ht="15">
      <c r="B549" s="75" t="str">
        <f>INDEX(SUM!D:D,MATCH(SUM!$F$3,SUM!B:B,0),0)</f>
        <v>P173</v>
      </c>
      <c r="C549" s="74">
        <v>111</v>
      </c>
      <c r="D549" s="71" t="s">
        <v>1113</v>
      </c>
      <c r="E549" s="74">
        <f t="shared" si="8"/>
        <v>2019</v>
      </c>
      <c r="F549" s="71" t="s">
        <v>1215</v>
      </c>
      <c r="G549" s="75" t="s">
        <v>17</v>
      </c>
      <c r="H549" s="72" t="s">
        <v>1104</v>
      </c>
      <c r="I549" s="76">
        <f>'10'!D44</f>
        <v>5648.16</v>
      </c>
      <c r="J549" s="70" t="s">
        <v>4998</v>
      </c>
      <c r="K549" s="70" t="str">
        <f>INDEX(PA_EXTRACAOITEM!D:D,MATCH(F549,PA_EXTRACAOITEM!B:B,0),0)</f>
        <v>Devida - Julho</v>
      </c>
    </row>
    <row r="550" spans="2:11" ht="15">
      <c r="B550" s="75" t="str">
        <f>INDEX(SUM!D:D,MATCH(SUM!$F$3,SUM!B:B,0),0)</f>
        <v>P173</v>
      </c>
      <c r="C550" s="74">
        <v>111</v>
      </c>
      <c r="D550" s="71" t="s">
        <v>1113</v>
      </c>
      <c r="E550" s="74">
        <f t="shared" si="8"/>
        <v>2019</v>
      </c>
      <c r="F550" s="71" t="s">
        <v>1216</v>
      </c>
      <c r="G550" s="75" t="s">
        <v>17</v>
      </c>
      <c r="H550" s="72" t="s">
        <v>1105</v>
      </c>
      <c r="I550" s="76">
        <f>'10'!D45</f>
        <v>5648.16</v>
      </c>
      <c r="J550" s="70" t="s">
        <v>4998</v>
      </c>
      <c r="K550" s="70" t="str">
        <f>INDEX(PA_EXTRACAOITEM!D:D,MATCH(F550,PA_EXTRACAOITEM!B:B,0),0)</f>
        <v>Devida - Agosto</v>
      </c>
    </row>
    <row r="551" spans="2:11" ht="15">
      <c r="B551" s="75" t="str">
        <f>INDEX(SUM!D:D,MATCH(SUM!$F$3,SUM!B:B,0),0)</f>
        <v>P173</v>
      </c>
      <c r="C551" s="74">
        <v>111</v>
      </c>
      <c r="D551" s="71" t="s">
        <v>1113</v>
      </c>
      <c r="E551" s="74">
        <f t="shared" si="8"/>
        <v>2019</v>
      </c>
      <c r="F551" s="71" t="s">
        <v>1217</v>
      </c>
      <c r="G551" s="75" t="s">
        <v>17</v>
      </c>
      <c r="H551" s="72" t="s">
        <v>1106</v>
      </c>
      <c r="I551" s="76">
        <f>'10'!D46</f>
        <v>5648.16</v>
      </c>
      <c r="J551" s="70" t="s">
        <v>4998</v>
      </c>
      <c r="K551" s="70" t="str">
        <f>INDEX(PA_EXTRACAOITEM!D:D,MATCH(F551,PA_EXTRACAOITEM!B:B,0),0)</f>
        <v>Devida - Setembro</v>
      </c>
    </row>
    <row r="552" spans="2:11" ht="15">
      <c r="B552" s="75" t="str">
        <f>INDEX(SUM!D:D,MATCH(SUM!$F$3,SUM!B:B,0),0)</f>
        <v>P173</v>
      </c>
      <c r="C552" s="74">
        <v>111</v>
      </c>
      <c r="D552" s="71" t="s">
        <v>1113</v>
      </c>
      <c r="E552" s="74">
        <f t="shared" si="8"/>
        <v>2019</v>
      </c>
      <c r="F552" s="71" t="s">
        <v>1218</v>
      </c>
      <c r="G552" s="75" t="s">
        <v>17</v>
      </c>
      <c r="H552" s="72" t="s">
        <v>1107</v>
      </c>
      <c r="I552" s="76">
        <f>'10'!D47</f>
        <v>5648.16</v>
      </c>
      <c r="J552" s="70" t="s">
        <v>4998</v>
      </c>
      <c r="K552" s="70" t="str">
        <f>INDEX(PA_EXTRACAOITEM!D:D,MATCH(F552,PA_EXTRACAOITEM!B:B,0),0)</f>
        <v>Devida - Outubro</v>
      </c>
    </row>
    <row r="553" spans="2:11" ht="15">
      <c r="B553" s="75" t="str">
        <f>INDEX(SUM!D:D,MATCH(SUM!$F$3,SUM!B:B,0),0)</f>
        <v>P173</v>
      </c>
      <c r="C553" s="74">
        <v>111</v>
      </c>
      <c r="D553" s="71" t="s">
        <v>1113</v>
      </c>
      <c r="E553" s="74">
        <f t="shared" si="8"/>
        <v>2019</v>
      </c>
      <c r="F553" s="71" t="s">
        <v>1219</v>
      </c>
      <c r="G553" s="75" t="s">
        <v>17</v>
      </c>
      <c r="H553" s="72" t="s">
        <v>1108</v>
      </c>
      <c r="I553" s="76">
        <f>'10'!D48</f>
        <v>5018.16</v>
      </c>
      <c r="J553" s="70" t="s">
        <v>4998</v>
      </c>
      <c r="K553" s="70" t="str">
        <f>INDEX(PA_EXTRACAOITEM!D:D,MATCH(F553,PA_EXTRACAOITEM!B:B,0),0)</f>
        <v>Devida - Novembro</v>
      </c>
    </row>
    <row r="554" spans="2:11" ht="15">
      <c r="B554" s="75" t="str">
        <f>INDEX(SUM!D:D,MATCH(SUM!$F$3,SUM!B:B,0),0)</f>
        <v>P173</v>
      </c>
      <c r="C554" s="74">
        <v>111</v>
      </c>
      <c r="D554" s="71" t="s">
        <v>1113</v>
      </c>
      <c r="E554" s="74">
        <f t="shared" si="8"/>
        <v>2019</v>
      </c>
      <c r="F554" s="71" t="s">
        <v>1220</v>
      </c>
      <c r="G554" s="75" t="s">
        <v>17</v>
      </c>
      <c r="H554" s="72" t="s">
        <v>1109</v>
      </c>
      <c r="I554" s="76">
        <f>'10'!D49</f>
        <v>5018.16</v>
      </c>
      <c r="J554" s="70" t="s">
        <v>4998</v>
      </c>
      <c r="K554" s="70" t="str">
        <f>INDEX(PA_EXTRACAOITEM!D:D,MATCH(F554,PA_EXTRACAOITEM!B:B,0),0)</f>
        <v>Devida - Dezembro</v>
      </c>
    </row>
    <row r="555" spans="2:11" ht="15">
      <c r="B555" s="75" t="str">
        <f>INDEX(SUM!D:D,MATCH(SUM!$F$3,SUM!B:B,0),0)</f>
        <v>P173</v>
      </c>
      <c r="C555" s="74">
        <v>111</v>
      </c>
      <c r="D555" s="71" t="s">
        <v>1113</v>
      </c>
      <c r="E555" s="74">
        <f t="shared" si="8"/>
        <v>2019</v>
      </c>
      <c r="F555" s="71" t="s">
        <v>1221</v>
      </c>
      <c r="G555" s="75" t="s">
        <v>17</v>
      </c>
      <c r="H555" s="72" t="s">
        <v>1110</v>
      </c>
      <c r="I555" s="76">
        <f>'10'!D50</f>
        <v>1749.32</v>
      </c>
      <c r="J555" s="70" t="s">
        <v>4998</v>
      </c>
      <c r="K555" s="70" t="str">
        <f>INDEX(PA_EXTRACAOITEM!D:D,MATCH(F555,PA_EXTRACAOITEM!B:B,0),0)</f>
        <v>Devida - 13° Salário</v>
      </c>
    </row>
    <row r="556" spans="2:11" ht="15">
      <c r="B556" s="75" t="str">
        <f>INDEX(SUM!D:D,MATCH(SUM!$F$3,SUM!B:B,0),0)</f>
        <v>P173</v>
      </c>
      <c r="C556" s="74">
        <v>111</v>
      </c>
      <c r="D556" s="71" t="s">
        <v>1113</v>
      </c>
      <c r="E556" s="74">
        <f t="shared" si="8"/>
        <v>2019</v>
      </c>
      <c r="F556" s="71" t="s">
        <v>1222</v>
      </c>
      <c r="G556" s="75" t="s">
        <v>17</v>
      </c>
      <c r="H556" s="72" t="s">
        <v>1071</v>
      </c>
      <c r="I556" s="76">
        <f>'10'!E38</f>
        <v>4599</v>
      </c>
      <c r="J556" s="70" t="s">
        <v>4998</v>
      </c>
      <c r="K556" s="70" t="str">
        <f>INDEX(PA_EXTRACAOITEM!D:D,MATCH(F556,PA_EXTRACAOITEM!B:B,0),0)</f>
        <v>Contabilizada - Janeiro</v>
      </c>
    </row>
    <row r="557" spans="2:11" ht="15">
      <c r="B557" s="75" t="str">
        <f>INDEX(SUM!D:D,MATCH(SUM!$F$3,SUM!B:B,0),0)</f>
        <v>P173</v>
      </c>
      <c r="C557" s="74">
        <v>111</v>
      </c>
      <c r="D557" s="71" t="s">
        <v>1113</v>
      </c>
      <c r="E557" s="74">
        <f t="shared" si="8"/>
        <v>2019</v>
      </c>
      <c r="F557" s="71" t="s">
        <v>1223</v>
      </c>
      <c r="G557" s="75" t="s">
        <v>17</v>
      </c>
      <c r="H557" s="72" t="s">
        <v>1072</v>
      </c>
      <c r="I557" s="76">
        <f>'10'!E39</f>
        <v>5438.58</v>
      </c>
      <c r="J557" s="70" t="s">
        <v>4998</v>
      </c>
      <c r="K557" s="70" t="str">
        <f>INDEX(PA_EXTRACAOITEM!D:D,MATCH(F557,PA_EXTRACAOITEM!B:B,0),0)</f>
        <v>Contabilizada - Fevereiro</v>
      </c>
    </row>
    <row r="558" spans="2:11" ht="15">
      <c r="B558" s="75" t="str">
        <f>INDEX(SUM!D:D,MATCH(SUM!$F$3,SUM!B:B,0),0)</f>
        <v>P173</v>
      </c>
      <c r="C558" s="74">
        <v>111</v>
      </c>
      <c r="D558" s="71" t="s">
        <v>1113</v>
      </c>
      <c r="E558" s="74">
        <f t="shared" si="8"/>
        <v>2019</v>
      </c>
      <c r="F558" s="71" t="s">
        <v>1224</v>
      </c>
      <c r="G558" s="75" t="s">
        <v>17</v>
      </c>
      <c r="H558" s="72" t="s">
        <v>1073</v>
      </c>
      <c r="I558" s="76">
        <f>'10'!E40</f>
        <v>5438.58</v>
      </c>
      <c r="J558" s="70" t="s">
        <v>4998</v>
      </c>
      <c r="K558" s="70" t="str">
        <f>INDEX(PA_EXTRACAOITEM!D:D,MATCH(F558,PA_EXTRACAOITEM!B:B,0),0)</f>
        <v>Contabilizada - Março</v>
      </c>
    </row>
    <row r="559" spans="2:11" ht="15">
      <c r="B559" s="75" t="str">
        <f>INDEX(SUM!D:D,MATCH(SUM!$F$3,SUM!B:B,0),0)</f>
        <v>P173</v>
      </c>
      <c r="C559" s="74">
        <v>111</v>
      </c>
      <c r="D559" s="71" t="s">
        <v>1113</v>
      </c>
      <c r="E559" s="74">
        <f t="shared" si="8"/>
        <v>2019</v>
      </c>
      <c r="F559" s="71" t="s">
        <v>1225</v>
      </c>
      <c r="G559" s="75" t="s">
        <v>17</v>
      </c>
      <c r="H559" s="72" t="s">
        <v>1074</v>
      </c>
      <c r="I559" s="76">
        <f>'10'!E41</f>
        <v>5648.16</v>
      </c>
      <c r="J559" s="70" t="s">
        <v>4998</v>
      </c>
      <c r="K559" s="70" t="str">
        <f>INDEX(PA_EXTRACAOITEM!D:D,MATCH(F559,PA_EXTRACAOITEM!B:B,0),0)</f>
        <v>Contabilizada - Abril</v>
      </c>
    </row>
    <row r="560" spans="2:11" ht="15">
      <c r="B560" s="75" t="str">
        <f>INDEX(SUM!D:D,MATCH(SUM!$F$3,SUM!B:B,0),0)</f>
        <v>P173</v>
      </c>
      <c r="C560" s="74">
        <v>111</v>
      </c>
      <c r="D560" s="71" t="s">
        <v>1113</v>
      </c>
      <c r="E560" s="74">
        <f t="shared" si="8"/>
        <v>2019</v>
      </c>
      <c r="F560" s="71" t="s">
        <v>1226</v>
      </c>
      <c r="G560" s="75" t="s">
        <v>17</v>
      </c>
      <c r="H560" s="72" t="s">
        <v>1075</v>
      </c>
      <c r="I560" s="76">
        <f>'10'!E42</f>
        <v>5648.16</v>
      </c>
      <c r="J560" s="70" t="s">
        <v>4998</v>
      </c>
      <c r="K560" s="70" t="str">
        <f>INDEX(PA_EXTRACAOITEM!D:D,MATCH(F560,PA_EXTRACAOITEM!B:B,0),0)</f>
        <v>Contabilizada - Maio</v>
      </c>
    </row>
    <row r="561" spans="2:11" ht="15">
      <c r="B561" s="75" t="str">
        <f>INDEX(SUM!D:D,MATCH(SUM!$F$3,SUM!B:B,0),0)</f>
        <v>P173</v>
      </c>
      <c r="C561" s="74">
        <v>111</v>
      </c>
      <c r="D561" s="71" t="s">
        <v>1113</v>
      </c>
      <c r="E561" s="74">
        <f t="shared" si="8"/>
        <v>2019</v>
      </c>
      <c r="F561" s="71" t="s">
        <v>1227</v>
      </c>
      <c r="G561" s="75" t="s">
        <v>17</v>
      </c>
      <c r="H561" s="72" t="s">
        <v>1076</v>
      </c>
      <c r="I561" s="76">
        <f>'10'!E43</f>
        <v>5648.16</v>
      </c>
      <c r="J561" s="70" t="s">
        <v>4998</v>
      </c>
      <c r="K561" s="70" t="str">
        <f>INDEX(PA_EXTRACAOITEM!D:D,MATCH(F561,PA_EXTRACAOITEM!B:B,0),0)</f>
        <v>Contabilizada - Junho</v>
      </c>
    </row>
    <row r="562" spans="2:11" ht="15">
      <c r="B562" s="75" t="str">
        <f>INDEX(SUM!D:D,MATCH(SUM!$F$3,SUM!B:B,0),0)</f>
        <v>P173</v>
      </c>
      <c r="C562" s="74">
        <v>111</v>
      </c>
      <c r="D562" s="71" t="s">
        <v>1113</v>
      </c>
      <c r="E562" s="74">
        <f t="shared" si="8"/>
        <v>2019</v>
      </c>
      <c r="F562" s="71" t="s">
        <v>1228</v>
      </c>
      <c r="G562" s="75" t="s">
        <v>17</v>
      </c>
      <c r="H562" s="72" t="s">
        <v>1077</v>
      </c>
      <c r="I562" s="76">
        <f>'10'!E44</f>
        <v>5648.16</v>
      </c>
      <c r="J562" s="70" t="s">
        <v>4998</v>
      </c>
      <c r="K562" s="70" t="str">
        <f>INDEX(PA_EXTRACAOITEM!D:D,MATCH(F562,PA_EXTRACAOITEM!B:B,0),0)</f>
        <v>Contabilizada - Julho</v>
      </c>
    </row>
    <row r="563" spans="2:11" ht="15">
      <c r="B563" s="75" t="str">
        <f>INDEX(SUM!D:D,MATCH(SUM!$F$3,SUM!B:B,0),0)</f>
        <v>P173</v>
      </c>
      <c r="C563" s="74">
        <v>111</v>
      </c>
      <c r="D563" s="71" t="s">
        <v>1113</v>
      </c>
      <c r="E563" s="74">
        <f t="shared" si="8"/>
        <v>2019</v>
      </c>
      <c r="F563" s="71" t="s">
        <v>1229</v>
      </c>
      <c r="G563" s="75" t="s">
        <v>17</v>
      </c>
      <c r="H563" s="72" t="s">
        <v>1078</v>
      </c>
      <c r="I563" s="76">
        <f>'10'!E45</f>
        <v>5648.16</v>
      </c>
      <c r="J563" s="70" t="s">
        <v>4998</v>
      </c>
      <c r="K563" s="70" t="str">
        <f>INDEX(PA_EXTRACAOITEM!D:D,MATCH(F563,PA_EXTRACAOITEM!B:B,0),0)</f>
        <v>Contabilizada - Agosto</v>
      </c>
    </row>
    <row r="564" spans="2:11" ht="15">
      <c r="B564" s="75" t="str">
        <f>INDEX(SUM!D:D,MATCH(SUM!$F$3,SUM!B:B,0),0)</f>
        <v>P173</v>
      </c>
      <c r="C564" s="74">
        <v>111</v>
      </c>
      <c r="D564" s="71" t="s">
        <v>1113</v>
      </c>
      <c r="E564" s="74">
        <f t="shared" si="8"/>
        <v>2019</v>
      </c>
      <c r="F564" s="71" t="s">
        <v>1230</v>
      </c>
      <c r="G564" s="75" t="s">
        <v>17</v>
      </c>
      <c r="H564" s="72" t="s">
        <v>1079</v>
      </c>
      <c r="I564" s="76">
        <f>'10'!E46</f>
        <v>5648.16</v>
      </c>
      <c r="J564" s="70" t="s">
        <v>4998</v>
      </c>
      <c r="K564" s="70" t="str">
        <f>INDEX(PA_EXTRACAOITEM!D:D,MATCH(F564,PA_EXTRACAOITEM!B:B,0),0)</f>
        <v>Contabilizada - Setembro</v>
      </c>
    </row>
    <row r="565" spans="2:11" ht="15">
      <c r="B565" s="75" t="str">
        <f>INDEX(SUM!D:D,MATCH(SUM!$F$3,SUM!B:B,0),0)</f>
        <v>P173</v>
      </c>
      <c r="C565" s="74">
        <v>111</v>
      </c>
      <c r="D565" s="71" t="s">
        <v>1113</v>
      </c>
      <c r="E565" s="74">
        <f t="shared" si="8"/>
        <v>2019</v>
      </c>
      <c r="F565" s="71" t="s">
        <v>1231</v>
      </c>
      <c r="G565" s="75" t="s">
        <v>17</v>
      </c>
      <c r="H565" s="72" t="s">
        <v>1080</v>
      </c>
      <c r="I565" s="76">
        <f>'10'!E47</f>
        <v>5648.16</v>
      </c>
      <c r="J565" s="70" t="s">
        <v>4998</v>
      </c>
      <c r="K565" s="70" t="str">
        <f>INDEX(PA_EXTRACAOITEM!D:D,MATCH(F565,PA_EXTRACAOITEM!B:B,0),0)</f>
        <v>Contabilizada - Outubro</v>
      </c>
    </row>
    <row r="566" spans="2:11" ht="15">
      <c r="B566" s="75" t="str">
        <f>INDEX(SUM!D:D,MATCH(SUM!$F$3,SUM!B:B,0),0)</f>
        <v>P173</v>
      </c>
      <c r="C566" s="74">
        <v>111</v>
      </c>
      <c r="D566" s="71" t="s">
        <v>1113</v>
      </c>
      <c r="E566" s="74">
        <f t="shared" si="8"/>
        <v>2019</v>
      </c>
      <c r="F566" s="71" t="s">
        <v>1232</v>
      </c>
      <c r="G566" s="75" t="s">
        <v>17</v>
      </c>
      <c r="H566" s="72" t="s">
        <v>1081</v>
      </c>
      <c r="I566" s="76">
        <f>'10'!E48</f>
        <v>5018.16</v>
      </c>
      <c r="J566" s="70" t="s">
        <v>4998</v>
      </c>
      <c r="K566" s="70" t="str">
        <f>INDEX(PA_EXTRACAOITEM!D:D,MATCH(F566,PA_EXTRACAOITEM!B:B,0),0)</f>
        <v>Contabilizada - Novembro</v>
      </c>
    </row>
    <row r="567" spans="2:11" ht="15">
      <c r="B567" s="75" t="str">
        <f>INDEX(SUM!D:D,MATCH(SUM!$F$3,SUM!B:B,0),0)</f>
        <v>P173</v>
      </c>
      <c r="C567" s="74">
        <v>111</v>
      </c>
      <c r="D567" s="71" t="s">
        <v>1113</v>
      </c>
      <c r="E567" s="74">
        <f t="shared" si="8"/>
        <v>2019</v>
      </c>
      <c r="F567" s="71" t="s">
        <v>1233</v>
      </c>
      <c r="G567" s="75" t="s">
        <v>17</v>
      </c>
      <c r="H567" s="72" t="s">
        <v>1082</v>
      </c>
      <c r="I567" s="76">
        <f>'10'!E49</f>
        <v>5018.16</v>
      </c>
      <c r="J567" s="70" t="s">
        <v>4998</v>
      </c>
      <c r="K567" s="70" t="str">
        <f>INDEX(PA_EXTRACAOITEM!D:D,MATCH(F567,PA_EXTRACAOITEM!B:B,0),0)</f>
        <v>Contabilizada - Dezembro</v>
      </c>
    </row>
    <row r="568" spans="2:11" ht="15">
      <c r="B568" s="75" t="str">
        <f>INDEX(SUM!D:D,MATCH(SUM!$F$3,SUM!B:B,0),0)</f>
        <v>P173</v>
      </c>
      <c r="C568" s="74">
        <v>111</v>
      </c>
      <c r="D568" s="71" t="s">
        <v>1113</v>
      </c>
      <c r="E568" s="74">
        <f t="shared" si="8"/>
        <v>2019</v>
      </c>
      <c r="F568" s="71" t="s">
        <v>1234</v>
      </c>
      <c r="G568" s="75" t="s">
        <v>17</v>
      </c>
      <c r="H568" s="72" t="s">
        <v>1083</v>
      </c>
      <c r="I568" s="76">
        <f>'10'!E50</f>
        <v>1749.32</v>
      </c>
      <c r="J568" s="70" t="s">
        <v>4998</v>
      </c>
      <c r="K568" s="70" t="str">
        <f>INDEX(PA_EXTRACAOITEM!D:D,MATCH(F568,PA_EXTRACAOITEM!B:B,0),0)</f>
        <v>Contabilizada - 13° Salário</v>
      </c>
    </row>
    <row r="569" spans="2:11" ht="15">
      <c r="B569" s="75" t="str">
        <f>INDEX(SUM!D:D,MATCH(SUM!$F$3,SUM!B:B,0),0)</f>
        <v>P173</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P173</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P173</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P173</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P173</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P173</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P173</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P173</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P173</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P173</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P173</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P173</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P173</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P173</v>
      </c>
      <c r="C582" s="74">
        <v>111</v>
      </c>
      <c r="D582" s="71" t="s">
        <v>1113</v>
      </c>
      <c r="E582" s="74">
        <f aca="true" t="shared" si="9" ref="E582:E645">$E$2</f>
        <v>2019</v>
      </c>
      <c r="F582" s="71" t="s">
        <v>1248</v>
      </c>
      <c r="G582" s="75" t="s">
        <v>17</v>
      </c>
      <c r="H582" s="72" t="s">
        <v>1121</v>
      </c>
      <c r="I582" s="76">
        <f>'10'!G38</f>
        <v>4599</v>
      </c>
      <c r="J582" s="70" t="s">
        <v>4998</v>
      </c>
      <c r="K582" s="70" t="str">
        <f>INDEX(PA_EXTRACAOITEM!D:D,MATCH(F582,PA_EXTRACAOITEM!B:B,0),0)</f>
        <v>Recolhimento (Valor Principal) - Janeiro</v>
      </c>
    </row>
    <row r="583" spans="2:11" ht="15">
      <c r="B583" s="75" t="str">
        <f>INDEX(SUM!D:D,MATCH(SUM!$F$3,SUM!B:B,0),0)</f>
        <v>P173</v>
      </c>
      <c r="C583" s="74">
        <v>111</v>
      </c>
      <c r="D583" s="71" t="s">
        <v>1113</v>
      </c>
      <c r="E583" s="74">
        <f t="shared" si="9"/>
        <v>2019</v>
      </c>
      <c r="F583" s="71" t="s">
        <v>1249</v>
      </c>
      <c r="G583" s="75" t="s">
        <v>17</v>
      </c>
      <c r="H583" s="72" t="s">
        <v>1122</v>
      </c>
      <c r="I583" s="76">
        <f>'10'!G39</f>
        <v>5438.58</v>
      </c>
      <c r="J583" s="70" t="s">
        <v>4998</v>
      </c>
      <c r="K583" s="70" t="str">
        <f>INDEX(PA_EXTRACAOITEM!D:D,MATCH(F583,PA_EXTRACAOITEM!B:B,0),0)</f>
        <v>Recolhimento (Valor Principal) - Fevereiro</v>
      </c>
    </row>
    <row r="584" spans="2:11" ht="15">
      <c r="B584" s="75" t="str">
        <f>INDEX(SUM!D:D,MATCH(SUM!$F$3,SUM!B:B,0),0)</f>
        <v>P173</v>
      </c>
      <c r="C584" s="74">
        <v>111</v>
      </c>
      <c r="D584" s="71" t="s">
        <v>1113</v>
      </c>
      <c r="E584" s="74">
        <f t="shared" si="9"/>
        <v>2019</v>
      </c>
      <c r="F584" s="71" t="s">
        <v>1250</v>
      </c>
      <c r="G584" s="75" t="s">
        <v>17</v>
      </c>
      <c r="H584" s="72" t="s">
        <v>1123</v>
      </c>
      <c r="I584" s="76">
        <f>'10'!G40</f>
        <v>5438.58</v>
      </c>
      <c r="J584" s="70" t="s">
        <v>4998</v>
      </c>
      <c r="K584" s="70" t="str">
        <f>INDEX(PA_EXTRACAOITEM!D:D,MATCH(F584,PA_EXTRACAOITEM!B:B,0),0)</f>
        <v>Recolhimento (Valor Principal) - Março</v>
      </c>
    </row>
    <row r="585" spans="2:11" ht="15">
      <c r="B585" s="75" t="str">
        <f>INDEX(SUM!D:D,MATCH(SUM!$F$3,SUM!B:B,0),0)</f>
        <v>P173</v>
      </c>
      <c r="C585" s="74">
        <v>111</v>
      </c>
      <c r="D585" s="71" t="s">
        <v>1113</v>
      </c>
      <c r="E585" s="74">
        <f t="shared" si="9"/>
        <v>2019</v>
      </c>
      <c r="F585" s="71" t="s">
        <v>1251</v>
      </c>
      <c r="G585" s="75" t="s">
        <v>17</v>
      </c>
      <c r="H585" s="72" t="s">
        <v>1124</v>
      </c>
      <c r="I585" s="76">
        <f>'10'!G41</f>
        <v>5648.16</v>
      </c>
      <c r="J585" s="70" t="s">
        <v>4998</v>
      </c>
      <c r="K585" s="70" t="str">
        <f>INDEX(PA_EXTRACAOITEM!D:D,MATCH(F585,PA_EXTRACAOITEM!B:B,0),0)</f>
        <v>Recolhimento (Valor Principal) - Abril</v>
      </c>
    </row>
    <row r="586" spans="2:11" ht="15">
      <c r="B586" s="75" t="str">
        <f>INDEX(SUM!D:D,MATCH(SUM!$F$3,SUM!B:B,0),0)</f>
        <v>P173</v>
      </c>
      <c r="C586" s="74">
        <v>111</v>
      </c>
      <c r="D586" s="71" t="s">
        <v>1113</v>
      </c>
      <c r="E586" s="74">
        <f t="shared" si="9"/>
        <v>2019</v>
      </c>
      <c r="F586" s="71" t="s">
        <v>1252</v>
      </c>
      <c r="G586" s="75" t="s">
        <v>17</v>
      </c>
      <c r="H586" s="72" t="s">
        <v>1125</v>
      </c>
      <c r="I586" s="76">
        <f>'10'!G42</f>
        <v>5648.16</v>
      </c>
      <c r="J586" s="70" t="s">
        <v>4998</v>
      </c>
      <c r="K586" s="70" t="str">
        <f>INDEX(PA_EXTRACAOITEM!D:D,MATCH(F586,PA_EXTRACAOITEM!B:B,0),0)</f>
        <v>Recolhimento (Valor Principal) - Maio</v>
      </c>
    </row>
    <row r="587" spans="2:11" ht="15">
      <c r="B587" s="75" t="str">
        <f>INDEX(SUM!D:D,MATCH(SUM!$F$3,SUM!B:B,0),0)</f>
        <v>P173</v>
      </c>
      <c r="C587" s="74">
        <v>111</v>
      </c>
      <c r="D587" s="71" t="s">
        <v>1113</v>
      </c>
      <c r="E587" s="74">
        <f t="shared" si="9"/>
        <v>2019</v>
      </c>
      <c r="F587" s="71" t="s">
        <v>1253</v>
      </c>
      <c r="G587" s="75" t="s">
        <v>17</v>
      </c>
      <c r="H587" s="72" t="s">
        <v>1126</v>
      </c>
      <c r="I587" s="76">
        <f>'10'!G43</f>
        <v>5648.16</v>
      </c>
      <c r="J587" s="70" t="s">
        <v>4998</v>
      </c>
      <c r="K587" s="70" t="str">
        <f>INDEX(PA_EXTRACAOITEM!D:D,MATCH(F587,PA_EXTRACAOITEM!B:B,0),0)</f>
        <v>Recolhimento (Valor Principal) - Junho</v>
      </c>
    </row>
    <row r="588" spans="2:11" ht="15">
      <c r="B588" s="75" t="str">
        <f>INDEX(SUM!D:D,MATCH(SUM!$F$3,SUM!B:B,0),0)</f>
        <v>P173</v>
      </c>
      <c r="C588" s="74">
        <v>111</v>
      </c>
      <c r="D588" s="71" t="s">
        <v>1113</v>
      </c>
      <c r="E588" s="74">
        <f t="shared" si="9"/>
        <v>2019</v>
      </c>
      <c r="F588" s="71" t="s">
        <v>1254</v>
      </c>
      <c r="G588" s="75" t="s">
        <v>17</v>
      </c>
      <c r="H588" s="72" t="s">
        <v>1127</v>
      </c>
      <c r="I588" s="76">
        <f>'10'!G44</f>
        <v>5648.16</v>
      </c>
      <c r="J588" s="70" t="s">
        <v>4998</v>
      </c>
      <c r="K588" s="70" t="str">
        <f>INDEX(PA_EXTRACAOITEM!D:D,MATCH(F588,PA_EXTRACAOITEM!B:B,0),0)</f>
        <v>Recolhimento (Valor Principal) - Julho</v>
      </c>
    </row>
    <row r="589" spans="2:11" ht="15">
      <c r="B589" s="75" t="str">
        <f>INDEX(SUM!D:D,MATCH(SUM!$F$3,SUM!B:B,0),0)</f>
        <v>P173</v>
      </c>
      <c r="C589" s="74">
        <v>111</v>
      </c>
      <c r="D589" s="71" t="s">
        <v>1113</v>
      </c>
      <c r="E589" s="74">
        <f t="shared" si="9"/>
        <v>2019</v>
      </c>
      <c r="F589" s="71" t="s">
        <v>1255</v>
      </c>
      <c r="G589" s="75" t="s">
        <v>17</v>
      </c>
      <c r="H589" s="72" t="s">
        <v>1128</v>
      </c>
      <c r="I589" s="76">
        <f>'10'!G45</f>
        <v>5648.16</v>
      </c>
      <c r="J589" s="70" t="s">
        <v>4998</v>
      </c>
      <c r="K589" s="70" t="str">
        <f>INDEX(PA_EXTRACAOITEM!D:D,MATCH(F589,PA_EXTRACAOITEM!B:B,0),0)</f>
        <v>Recolhimento (Valor Principal) - Agosto</v>
      </c>
    </row>
    <row r="590" spans="2:11" ht="15">
      <c r="B590" s="75" t="str">
        <f>INDEX(SUM!D:D,MATCH(SUM!$F$3,SUM!B:B,0),0)</f>
        <v>P173</v>
      </c>
      <c r="C590" s="74">
        <v>111</v>
      </c>
      <c r="D590" s="71" t="s">
        <v>1113</v>
      </c>
      <c r="E590" s="74">
        <f t="shared" si="9"/>
        <v>2019</v>
      </c>
      <c r="F590" s="71" t="s">
        <v>1256</v>
      </c>
      <c r="G590" s="75" t="s">
        <v>17</v>
      </c>
      <c r="H590" s="72" t="s">
        <v>1129</v>
      </c>
      <c r="I590" s="76">
        <f>'10'!G46</f>
        <v>5648.16</v>
      </c>
      <c r="J590" s="70" t="s">
        <v>4998</v>
      </c>
      <c r="K590" s="70" t="str">
        <f>INDEX(PA_EXTRACAOITEM!D:D,MATCH(F590,PA_EXTRACAOITEM!B:B,0),0)</f>
        <v>Recolhimento (Valor Principal) - Setembro</v>
      </c>
    </row>
    <row r="591" spans="2:11" ht="15">
      <c r="B591" s="75" t="str">
        <f>INDEX(SUM!D:D,MATCH(SUM!$F$3,SUM!B:B,0),0)</f>
        <v>P173</v>
      </c>
      <c r="C591" s="74">
        <v>111</v>
      </c>
      <c r="D591" s="71" t="s">
        <v>1113</v>
      </c>
      <c r="E591" s="74">
        <f t="shared" si="9"/>
        <v>2019</v>
      </c>
      <c r="F591" s="71" t="s">
        <v>1257</v>
      </c>
      <c r="G591" s="75" t="s">
        <v>17</v>
      </c>
      <c r="H591" s="72" t="s">
        <v>1130</v>
      </c>
      <c r="I591" s="76">
        <f>'10'!G47</f>
        <v>5648.16</v>
      </c>
      <c r="J591" s="70" t="s">
        <v>4998</v>
      </c>
      <c r="K591" s="70" t="str">
        <f>INDEX(PA_EXTRACAOITEM!D:D,MATCH(F591,PA_EXTRACAOITEM!B:B,0),0)</f>
        <v>Recolhimento (Valor Principal) - Outubro</v>
      </c>
    </row>
    <row r="592" spans="2:11" ht="15">
      <c r="B592" s="75" t="str">
        <f>INDEX(SUM!D:D,MATCH(SUM!$F$3,SUM!B:B,0),0)</f>
        <v>P173</v>
      </c>
      <c r="C592" s="74">
        <v>111</v>
      </c>
      <c r="D592" s="71" t="s">
        <v>1113</v>
      </c>
      <c r="E592" s="74">
        <f t="shared" si="9"/>
        <v>2019</v>
      </c>
      <c r="F592" s="71" t="s">
        <v>1258</v>
      </c>
      <c r="G592" s="75" t="s">
        <v>17</v>
      </c>
      <c r="H592" s="72" t="s">
        <v>1131</v>
      </c>
      <c r="I592" s="76">
        <f>'10'!G48</f>
        <v>5018.16</v>
      </c>
      <c r="J592" s="70" t="s">
        <v>4998</v>
      </c>
      <c r="K592" s="70" t="str">
        <f>INDEX(PA_EXTRACAOITEM!D:D,MATCH(F592,PA_EXTRACAOITEM!B:B,0),0)</f>
        <v>Recolhimento (Valor Principal) - Novembro</v>
      </c>
    </row>
    <row r="593" spans="2:11" ht="15">
      <c r="B593" s="75" t="str">
        <f>INDEX(SUM!D:D,MATCH(SUM!$F$3,SUM!B:B,0),0)</f>
        <v>P173</v>
      </c>
      <c r="C593" s="74">
        <v>111</v>
      </c>
      <c r="D593" s="71" t="s">
        <v>1113</v>
      </c>
      <c r="E593" s="74">
        <f t="shared" si="9"/>
        <v>2019</v>
      </c>
      <c r="F593" s="71" t="s">
        <v>1259</v>
      </c>
      <c r="G593" s="75" t="s">
        <v>17</v>
      </c>
      <c r="H593" s="72" t="s">
        <v>1132</v>
      </c>
      <c r="I593" s="76">
        <f>'10'!G49</f>
        <v>5018.16</v>
      </c>
      <c r="J593" s="70" t="s">
        <v>4998</v>
      </c>
      <c r="K593" s="70" t="str">
        <f>INDEX(PA_EXTRACAOITEM!D:D,MATCH(F593,PA_EXTRACAOITEM!B:B,0),0)</f>
        <v>Recolhimento (Valor Principal) - Dezembro</v>
      </c>
    </row>
    <row r="594" spans="2:11" ht="15">
      <c r="B594" s="75" t="str">
        <f>INDEX(SUM!D:D,MATCH(SUM!$F$3,SUM!B:B,0),0)</f>
        <v>P173</v>
      </c>
      <c r="C594" s="74">
        <v>111</v>
      </c>
      <c r="D594" s="71" t="s">
        <v>1113</v>
      </c>
      <c r="E594" s="74">
        <f t="shared" si="9"/>
        <v>2019</v>
      </c>
      <c r="F594" s="71" t="s">
        <v>1260</v>
      </c>
      <c r="G594" s="75" t="s">
        <v>17</v>
      </c>
      <c r="H594" s="72" t="s">
        <v>1133</v>
      </c>
      <c r="I594" s="76">
        <f>'10'!G50</f>
        <v>1749.32</v>
      </c>
      <c r="J594" s="70" t="s">
        <v>4998</v>
      </c>
      <c r="K594" s="70" t="str">
        <f>INDEX(PA_EXTRACAOITEM!D:D,MATCH(F594,PA_EXTRACAOITEM!B:B,0),0)</f>
        <v>Recolhimento (Valor Principal) - 13° Salário</v>
      </c>
    </row>
    <row r="595" spans="2:11" ht="15">
      <c r="B595" s="75" t="str">
        <f>INDEX(SUM!D:D,MATCH(SUM!$F$3,SUM!B:B,0),0)</f>
        <v>P173</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P173</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P173</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P173</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P173</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P173</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P173</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P173</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P173</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P173</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P173</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P173</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P173</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P173</v>
      </c>
      <c r="C608" s="74" t="s">
        <v>17</v>
      </c>
      <c r="D608" s="71" t="s">
        <v>1446</v>
      </c>
      <c r="E608" s="74">
        <f t="shared" si="9"/>
        <v>2019</v>
      </c>
      <c r="F608" s="71" t="s">
        <v>1447</v>
      </c>
      <c r="G608" s="75" t="s">
        <v>17</v>
      </c>
      <c r="H608" s="72" t="s">
        <v>1448</v>
      </c>
      <c r="I608" s="76">
        <f>'11'!C12</f>
        <v>4500</v>
      </c>
      <c r="J608" s="70" t="s">
        <v>5000</v>
      </c>
      <c r="K608" s="70" t="e">
        <f>INDEX(PA_EXTRACAOITEM!D:D,MATCH(F608,PA_EXTRACAOITEM!B:B,0),0)</f>
        <v>#N/A</v>
      </c>
    </row>
    <row r="609" spans="2:11" ht="15">
      <c r="B609" s="75" t="str">
        <f>INDEX(SUM!D:D,MATCH(SUM!$F$3,SUM!B:B,0),0)</f>
        <v>P173</v>
      </c>
      <c r="C609" s="74" t="s">
        <v>17</v>
      </c>
      <c r="D609" s="71" t="s">
        <v>1446</v>
      </c>
      <c r="E609" s="74">
        <f t="shared" si="9"/>
        <v>2019</v>
      </c>
      <c r="F609" s="71" t="s">
        <v>1449</v>
      </c>
      <c r="G609" s="75" t="s">
        <v>17</v>
      </c>
      <c r="H609" s="72" t="s">
        <v>1450</v>
      </c>
      <c r="I609" s="76">
        <f>'11'!C13</f>
        <v>8498</v>
      </c>
      <c r="J609" s="70" t="s">
        <v>5000</v>
      </c>
      <c r="K609" s="70" t="e">
        <f>INDEX(PA_EXTRACAOITEM!D:D,MATCH(F609,PA_EXTRACAOITEM!B:B,0),0)</f>
        <v>#N/A</v>
      </c>
    </row>
    <row r="610" spans="2:11" ht="15">
      <c r="B610" s="75" t="str">
        <f>INDEX(SUM!D:D,MATCH(SUM!$F$3,SUM!B:B,0),0)</f>
        <v>P173</v>
      </c>
      <c r="C610" s="74" t="s">
        <v>17</v>
      </c>
      <c r="D610" s="71" t="s">
        <v>1446</v>
      </c>
      <c r="E610" s="74">
        <f t="shared" si="9"/>
        <v>2019</v>
      </c>
      <c r="F610" s="71" t="s">
        <v>1451</v>
      </c>
      <c r="G610" s="75" t="s">
        <v>17</v>
      </c>
      <c r="H610" s="72" t="s">
        <v>1452</v>
      </c>
      <c r="I610" s="76">
        <f>'11'!C14</f>
        <v>8498</v>
      </c>
      <c r="J610" s="70" t="s">
        <v>5000</v>
      </c>
      <c r="K610" s="70" t="e">
        <f>INDEX(PA_EXTRACAOITEM!D:D,MATCH(F610,PA_EXTRACAOITEM!B:B,0),0)</f>
        <v>#N/A</v>
      </c>
    </row>
    <row r="611" spans="2:11" ht="15">
      <c r="B611" s="75" t="str">
        <f>INDEX(SUM!D:D,MATCH(SUM!$F$3,SUM!B:B,0),0)</f>
        <v>P173</v>
      </c>
      <c r="C611" s="74" t="s">
        <v>17</v>
      </c>
      <c r="D611" s="71" t="s">
        <v>1446</v>
      </c>
      <c r="E611" s="74">
        <f t="shared" si="9"/>
        <v>2019</v>
      </c>
      <c r="F611" s="71" t="s">
        <v>1453</v>
      </c>
      <c r="G611" s="75" t="s">
        <v>17</v>
      </c>
      <c r="H611" s="72" t="s">
        <v>1454</v>
      </c>
      <c r="I611" s="76">
        <f>'11'!C15</f>
        <v>9496</v>
      </c>
      <c r="J611" s="70" t="s">
        <v>5000</v>
      </c>
      <c r="K611" s="70" t="e">
        <f>INDEX(PA_EXTRACAOITEM!D:D,MATCH(F611,PA_EXTRACAOITEM!B:B,0),0)</f>
        <v>#N/A</v>
      </c>
    </row>
    <row r="612" spans="2:11" ht="15">
      <c r="B612" s="75" t="str">
        <f>INDEX(SUM!D:D,MATCH(SUM!$F$3,SUM!B:B,0),0)</f>
        <v>P173</v>
      </c>
      <c r="C612" s="74" t="s">
        <v>17</v>
      </c>
      <c r="D612" s="71" t="s">
        <v>1446</v>
      </c>
      <c r="E612" s="74">
        <f t="shared" si="9"/>
        <v>2019</v>
      </c>
      <c r="F612" s="71" t="s">
        <v>1455</v>
      </c>
      <c r="G612" s="75" t="s">
        <v>17</v>
      </c>
      <c r="H612" s="72" t="s">
        <v>1456</v>
      </c>
      <c r="I612" s="76">
        <f>'11'!C16</f>
        <v>9496</v>
      </c>
      <c r="J612" s="70" t="s">
        <v>5000</v>
      </c>
      <c r="K612" s="70" t="e">
        <f>INDEX(PA_EXTRACAOITEM!D:D,MATCH(F612,PA_EXTRACAOITEM!B:B,0),0)</f>
        <v>#N/A</v>
      </c>
    </row>
    <row r="613" spans="2:11" ht="15">
      <c r="B613" s="75" t="str">
        <f>INDEX(SUM!D:D,MATCH(SUM!$F$3,SUM!B:B,0),0)</f>
        <v>P173</v>
      </c>
      <c r="C613" s="74" t="s">
        <v>17</v>
      </c>
      <c r="D613" s="71" t="s">
        <v>1446</v>
      </c>
      <c r="E613" s="74">
        <f t="shared" si="9"/>
        <v>2019</v>
      </c>
      <c r="F613" s="71" t="s">
        <v>1457</v>
      </c>
      <c r="G613" s="75" t="s">
        <v>17</v>
      </c>
      <c r="H613" s="72" t="s">
        <v>1458</v>
      </c>
      <c r="I613" s="76">
        <f>'11'!C17</f>
        <v>9496</v>
      </c>
      <c r="J613" s="70" t="s">
        <v>5000</v>
      </c>
      <c r="K613" s="70" t="e">
        <f>INDEX(PA_EXTRACAOITEM!D:D,MATCH(F613,PA_EXTRACAOITEM!B:B,0),0)</f>
        <v>#N/A</v>
      </c>
    </row>
    <row r="614" spans="2:11" ht="15">
      <c r="B614" s="75" t="str">
        <f>INDEX(SUM!D:D,MATCH(SUM!$F$3,SUM!B:B,0),0)</f>
        <v>P173</v>
      </c>
      <c r="C614" s="74" t="s">
        <v>17</v>
      </c>
      <c r="D614" s="71" t="s">
        <v>1446</v>
      </c>
      <c r="E614" s="74">
        <f t="shared" si="9"/>
        <v>2019</v>
      </c>
      <c r="F614" s="71" t="s">
        <v>1459</v>
      </c>
      <c r="G614" s="75" t="s">
        <v>17</v>
      </c>
      <c r="H614" s="72" t="s">
        <v>1460</v>
      </c>
      <c r="I614" s="76">
        <f>'11'!C18</f>
        <v>9496</v>
      </c>
      <c r="J614" s="70" t="s">
        <v>5000</v>
      </c>
      <c r="K614" s="70" t="e">
        <f>INDEX(PA_EXTRACAOITEM!D:D,MATCH(F614,PA_EXTRACAOITEM!B:B,0),0)</f>
        <v>#N/A</v>
      </c>
    </row>
    <row r="615" spans="2:11" ht="15">
      <c r="B615" s="75" t="str">
        <f>INDEX(SUM!D:D,MATCH(SUM!$F$3,SUM!B:B,0),0)</f>
        <v>P173</v>
      </c>
      <c r="C615" s="74" t="s">
        <v>17</v>
      </c>
      <c r="D615" s="71" t="s">
        <v>1446</v>
      </c>
      <c r="E615" s="74">
        <f t="shared" si="9"/>
        <v>2019</v>
      </c>
      <c r="F615" s="71" t="s">
        <v>1461</v>
      </c>
      <c r="G615" s="75" t="s">
        <v>17</v>
      </c>
      <c r="H615" s="72" t="s">
        <v>1462</v>
      </c>
      <c r="I615" s="76">
        <f>'11'!C19</f>
        <v>9496</v>
      </c>
      <c r="J615" s="70" t="s">
        <v>5000</v>
      </c>
      <c r="K615" s="70" t="e">
        <f>INDEX(PA_EXTRACAOITEM!D:D,MATCH(F615,PA_EXTRACAOITEM!B:B,0),0)</f>
        <v>#N/A</v>
      </c>
    </row>
    <row r="616" spans="2:11" ht="15">
      <c r="B616" s="75" t="str">
        <f>INDEX(SUM!D:D,MATCH(SUM!$F$3,SUM!B:B,0),0)</f>
        <v>P173</v>
      </c>
      <c r="C616" s="74" t="s">
        <v>17</v>
      </c>
      <c r="D616" s="71" t="s">
        <v>1446</v>
      </c>
      <c r="E616" s="74">
        <f t="shared" si="9"/>
        <v>2019</v>
      </c>
      <c r="F616" s="71" t="s">
        <v>1463</v>
      </c>
      <c r="G616" s="75" t="s">
        <v>17</v>
      </c>
      <c r="H616" s="72" t="s">
        <v>1464</v>
      </c>
      <c r="I616" s="76">
        <f>'11'!C20</f>
        <v>9496</v>
      </c>
      <c r="J616" s="70" t="s">
        <v>5000</v>
      </c>
      <c r="K616" s="70" t="e">
        <f>INDEX(PA_EXTRACAOITEM!D:D,MATCH(F616,PA_EXTRACAOITEM!B:B,0),0)</f>
        <v>#N/A</v>
      </c>
    </row>
    <row r="617" spans="2:11" ht="15">
      <c r="B617" s="75" t="str">
        <f>INDEX(SUM!D:D,MATCH(SUM!$F$3,SUM!B:B,0),0)</f>
        <v>P173</v>
      </c>
      <c r="C617" s="74" t="s">
        <v>17</v>
      </c>
      <c r="D617" s="71" t="s">
        <v>1446</v>
      </c>
      <c r="E617" s="74">
        <f t="shared" si="9"/>
        <v>2019</v>
      </c>
      <c r="F617" s="71" t="s">
        <v>1465</v>
      </c>
      <c r="G617" s="75" t="s">
        <v>17</v>
      </c>
      <c r="H617" s="72" t="s">
        <v>1466</v>
      </c>
      <c r="I617" s="76">
        <f>'11'!C21</f>
        <v>8498</v>
      </c>
      <c r="J617" s="70" t="s">
        <v>5000</v>
      </c>
      <c r="K617" s="70" t="e">
        <f>INDEX(PA_EXTRACAOITEM!D:D,MATCH(F617,PA_EXTRACAOITEM!B:B,0),0)</f>
        <v>#N/A</v>
      </c>
    </row>
    <row r="618" spans="2:11" ht="15">
      <c r="B618" s="75" t="str">
        <f>INDEX(SUM!D:D,MATCH(SUM!$F$3,SUM!B:B,0),0)</f>
        <v>P173</v>
      </c>
      <c r="C618" s="74" t="s">
        <v>17</v>
      </c>
      <c r="D618" s="71" t="s">
        <v>1446</v>
      </c>
      <c r="E618" s="74">
        <f t="shared" si="9"/>
        <v>2019</v>
      </c>
      <c r="F618" s="71" t="s">
        <v>1467</v>
      </c>
      <c r="G618" s="75" t="s">
        <v>17</v>
      </c>
      <c r="H618" s="72" t="s">
        <v>1468</v>
      </c>
      <c r="I618" s="76">
        <f>'11'!C22</f>
        <v>6496</v>
      </c>
      <c r="J618" s="70" t="s">
        <v>5000</v>
      </c>
      <c r="K618" s="70" t="e">
        <f>INDEX(PA_EXTRACAOITEM!D:D,MATCH(F618,PA_EXTRACAOITEM!B:B,0),0)</f>
        <v>#N/A</v>
      </c>
    </row>
    <row r="619" spans="2:11" ht="15">
      <c r="B619" s="75" t="str">
        <f>INDEX(SUM!D:D,MATCH(SUM!$F$3,SUM!B:B,0),0)</f>
        <v>P173</v>
      </c>
      <c r="C619" s="74" t="s">
        <v>17</v>
      </c>
      <c r="D619" s="71" t="s">
        <v>1446</v>
      </c>
      <c r="E619" s="74">
        <f t="shared" si="9"/>
        <v>2019</v>
      </c>
      <c r="F619" s="71" t="s">
        <v>1469</v>
      </c>
      <c r="G619" s="75" t="s">
        <v>17</v>
      </c>
      <c r="H619" s="72" t="s">
        <v>1470</v>
      </c>
      <c r="I619" s="76">
        <f>'11'!C23</f>
        <v>6496</v>
      </c>
      <c r="J619" s="70" t="s">
        <v>5000</v>
      </c>
      <c r="K619" s="70" t="e">
        <f>INDEX(PA_EXTRACAOITEM!D:D,MATCH(F619,PA_EXTRACAOITEM!B:B,0),0)</f>
        <v>#N/A</v>
      </c>
    </row>
    <row r="620" spans="2:11" ht="15">
      <c r="B620" s="75" t="str">
        <f>INDEX(SUM!D:D,MATCH(SUM!$F$3,SUM!B:B,0),0)</f>
        <v>P173</v>
      </c>
      <c r="C620" s="74" t="s">
        <v>17</v>
      </c>
      <c r="D620" s="71" t="s">
        <v>1446</v>
      </c>
      <c r="E620" s="74">
        <f t="shared" si="9"/>
        <v>2019</v>
      </c>
      <c r="F620" s="71" t="s">
        <v>1471</v>
      </c>
      <c r="G620" s="75" t="s">
        <v>17</v>
      </c>
      <c r="H620" s="72" t="s">
        <v>1472</v>
      </c>
      <c r="I620" s="76">
        <f>'11'!C24</f>
        <v>8330.12</v>
      </c>
      <c r="J620" s="70" t="s">
        <v>5000</v>
      </c>
      <c r="K620" s="70" t="e">
        <f>INDEX(PA_EXTRACAOITEM!D:D,MATCH(F620,PA_EXTRACAOITEM!B:B,0),0)</f>
        <v>#N/A</v>
      </c>
    </row>
    <row r="621" spans="2:11" ht="15">
      <c r="B621" s="75" t="str">
        <f>INDEX(SUM!D:D,MATCH(SUM!$F$3,SUM!B:B,0),0)</f>
        <v>P173</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5">
      <c r="B622" s="75" t="str">
        <f>INDEX(SUM!D:D,MATCH(SUM!$F$3,SUM!B:B,0),0)</f>
        <v>P173</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5">
      <c r="B623" s="75" t="str">
        <f>INDEX(SUM!D:D,MATCH(SUM!$F$3,SUM!B:B,0),0)</f>
        <v>P173</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5">
      <c r="B624" s="75" t="str">
        <f>INDEX(SUM!D:D,MATCH(SUM!$F$3,SUM!B:B,0),0)</f>
        <v>P173</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5">
      <c r="B625" s="75" t="str">
        <f>INDEX(SUM!D:D,MATCH(SUM!$F$3,SUM!B:B,0),0)</f>
        <v>P173</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5">
      <c r="B626" s="75" t="str">
        <f>INDEX(SUM!D:D,MATCH(SUM!$F$3,SUM!B:B,0),0)</f>
        <v>P173</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5">
      <c r="B627" s="75" t="str">
        <f>INDEX(SUM!D:D,MATCH(SUM!$F$3,SUM!B:B,0),0)</f>
        <v>P173</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5">
      <c r="B628" s="75" t="str">
        <f>INDEX(SUM!D:D,MATCH(SUM!$F$3,SUM!B:B,0),0)</f>
        <v>P173</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5">
      <c r="B629" s="75" t="str">
        <f>INDEX(SUM!D:D,MATCH(SUM!$F$3,SUM!B:B,0),0)</f>
        <v>P173</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5">
      <c r="B630" s="75" t="str">
        <f>INDEX(SUM!D:D,MATCH(SUM!$F$3,SUM!B:B,0),0)</f>
        <v>P173</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5">
      <c r="B631" s="75" t="str">
        <f>INDEX(SUM!D:D,MATCH(SUM!$F$3,SUM!B:B,0),0)</f>
        <v>P173</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5">
      <c r="B632" s="75" t="str">
        <f>INDEX(SUM!D:D,MATCH(SUM!$F$3,SUM!B:B,0),0)</f>
        <v>P173</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5">
      <c r="B633" s="75" t="str">
        <f>INDEX(SUM!D:D,MATCH(SUM!$F$3,SUM!B:B,0),0)</f>
        <v>P173</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P173</v>
      </c>
      <c r="C634" s="74" t="s">
        <v>17</v>
      </c>
      <c r="D634" s="71" t="s">
        <v>1446</v>
      </c>
      <c r="E634" s="74">
        <f t="shared" si="9"/>
        <v>2019</v>
      </c>
      <c r="F634" s="71" t="s">
        <v>1499</v>
      </c>
      <c r="G634" s="75" t="s">
        <v>17</v>
      </c>
      <c r="H634" s="72" t="s">
        <v>1500</v>
      </c>
      <c r="I634" s="76">
        <f>'11'!H12</f>
        <v>5988</v>
      </c>
      <c r="J634" s="70" t="s">
        <v>5000</v>
      </c>
      <c r="K634" s="70" t="e">
        <f>INDEX(PA_EXTRACAOITEM!D:D,MATCH(F634,PA_EXTRACAOITEM!B:B,0),0)</f>
        <v>#N/A</v>
      </c>
    </row>
    <row r="635" spans="2:11" ht="15">
      <c r="B635" s="75" t="str">
        <f>INDEX(SUM!D:D,MATCH(SUM!$F$3,SUM!B:B,0),0)</f>
        <v>P173</v>
      </c>
      <c r="C635" s="74" t="s">
        <v>17</v>
      </c>
      <c r="D635" s="71" t="s">
        <v>1446</v>
      </c>
      <c r="E635" s="74">
        <f t="shared" si="9"/>
        <v>2019</v>
      </c>
      <c r="F635" s="71" t="s">
        <v>1501</v>
      </c>
      <c r="G635" s="75" t="s">
        <v>17</v>
      </c>
      <c r="H635" s="72" t="s">
        <v>1502</v>
      </c>
      <c r="I635" s="76">
        <f>'11'!H13</f>
        <v>5988</v>
      </c>
      <c r="J635" s="70" t="s">
        <v>5000</v>
      </c>
      <c r="K635" s="70" t="e">
        <f>INDEX(PA_EXTRACAOITEM!D:D,MATCH(F635,PA_EXTRACAOITEM!B:B,0),0)</f>
        <v>#N/A</v>
      </c>
    </row>
    <row r="636" spans="2:11" ht="15">
      <c r="B636" s="75" t="str">
        <f>INDEX(SUM!D:D,MATCH(SUM!$F$3,SUM!B:B,0),0)</f>
        <v>P173</v>
      </c>
      <c r="C636" s="74" t="s">
        <v>17</v>
      </c>
      <c r="D636" s="71" t="s">
        <v>1446</v>
      </c>
      <c r="E636" s="74">
        <f t="shared" si="9"/>
        <v>2019</v>
      </c>
      <c r="F636" s="71" t="s">
        <v>1503</v>
      </c>
      <c r="G636" s="75" t="s">
        <v>17</v>
      </c>
      <c r="H636" s="72" t="s">
        <v>1504</v>
      </c>
      <c r="I636" s="76">
        <f>'11'!H14</f>
        <v>5988</v>
      </c>
      <c r="J636" s="70" t="s">
        <v>5000</v>
      </c>
      <c r="K636" s="70" t="e">
        <f>INDEX(PA_EXTRACAOITEM!D:D,MATCH(F636,PA_EXTRACAOITEM!B:B,0),0)</f>
        <v>#N/A</v>
      </c>
    </row>
    <row r="637" spans="2:11" ht="15">
      <c r="B637" s="75" t="str">
        <f>INDEX(SUM!D:D,MATCH(SUM!$F$3,SUM!B:B,0),0)</f>
        <v>P173</v>
      </c>
      <c r="C637" s="74" t="s">
        <v>17</v>
      </c>
      <c r="D637" s="71" t="s">
        <v>1446</v>
      </c>
      <c r="E637" s="74">
        <f t="shared" si="9"/>
        <v>2019</v>
      </c>
      <c r="F637" s="71" t="s">
        <v>1505</v>
      </c>
      <c r="G637" s="75" t="s">
        <v>17</v>
      </c>
      <c r="H637" s="72" t="s">
        <v>1506</v>
      </c>
      <c r="I637" s="76">
        <f>'11'!H15</f>
        <v>5988</v>
      </c>
      <c r="J637" s="70" t="s">
        <v>5000</v>
      </c>
      <c r="K637" s="70" t="e">
        <f>INDEX(PA_EXTRACAOITEM!D:D,MATCH(F637,PA_EXTRACAOITEM!B:B,0),0)</f>
        <v>#N/A</v>
      </c>
    </row>
    <row r="638" spans="2:11" ht="15">
      <c r="B638" s="75" t="str">
        <f>INDEX(SUM!D:D,MATCH(SUM!$F$3,SUM!B:B,0),0)</f>
        <v>P173</v>
      </c>
      <c r="C638" s="74" t="s">
        <v>17</v>
      </c>
      <c r="D638" s="71" t="s">
        <v>1446</v>
      </c>
      <c r="E638" s="74">
        <f t="shared" si="9"/>
        <v>2019</v>
      </c>
      <c r="F638" s="71" t="s">
        <v>1507</v>
      </c>
      <c r="G638" s="75" t="s">
        <v>17</v>
      </c>
      <c r="H638" s="72" t="s">
        <v>1508</v>
      </c>
      <c r="I638" s="76">
        <f>'11'!H16</f>
        <v>5988</v>
      </c>
      <c r="J638" s="70" t="s">
        <v>5000</v>
      </c>
      <c r="K638" s="70" t="e">
        <f>INDEX(PA_EXTRACAOITEM!D:D,MATCH(F638,PA_EXTRACAOITEM!B:B,0),0)</f>
        <v>#N/A</v>
      </c>
    </row>
    <row r="639" spans="2:11" ht="15">
      <c r="B639" s="75" t="str">
        <f>INDEX(SUM!D:D,MATCH(SUM!$F$3,SUM!B:B,0),0)</f>
        <v>P173</v>
      </c>
      <c r="C639" s="74" t="s">
        <v>17</v>
      </c>
      <c r="D639" s="71" t="s">
        <v>1446</v>
      </c>
      <c r="E639" s="74">
        <f t="shared" si="9"/>
        <v>2019</v>
      </c>
      <c r="F639" s="71" t="s">
        <v>1509</v>
      </c>
      <c r="G639" s="75" t="s">
        <v>17</v>
      </c>
      <c r="H639" s="72" t="s">
        <v>1510</v>
      </c>
      <c r="I639" s="76">
        <f>'11'!H17</f>
        <v>5988</v>
      </c>
      <c r="J639" s="70" t="s">
        <v>5000</v>
      </c>
      <c r="K639" s="70" t="e">
        <f>INDEX(PA_EXTRACAOITEM!D:D,MATCH(F639,PA_EXTRACAOITEM!B:B,0),0)</f>
        <v>#N/A</v>
      </c>
    </row>
    <row r="640" spans="2:11" ht="15">
      <c r="B640" s="75" t="str">
        <f>INDEX(SUM!D:D,MATCH(SUM!$F$3,SUM!B:B,0),0)</f>
        <v>P173</v>
      </c>
      <c r="C640" s="74" t="s">
        <v>17</v>
      </c>
      <c r="D640" s="71" t="s">
        <v>1446</v>
      </c>
      <c r="E640" s="74">
        <f t="shared" si="9"/>
        <v>2019</v>
      </c>
      <c r="F640" s="71" t="s">
        <v>1511</v>
      </c>
      <c r="G640" s="75" t="s">
        <v>17</v>
      </c>
      <c r="H640" s="72" t="s">
        <v>1512</v>
      </c>
      <c r="I640" s="76">
        <f>'11'!H18</f>
        <v>5988</v>
      </c>
      <c r="J640" s="70" t="s">
        <v>5000</v>
      </c>
      <c r="K640" s="70" t="e">
        <f>INDEX(PA_EXTRACAOITEM!D:D,MATCH(F640,PA_EXTRACAOITEM!B:B,0),0)</f>
        <v>#N/A</v>
      </c>
    </row>
    <row r="641" spans="2:11" ht="15">
      <c r="B641" s="75" t="str">
        <f>INDEX(SUM!D:D,MATCH(SUM!$F$3,SUM!B:B,0),0)</f>
        <v>P173</v>
      </c>
      <c r="C641" s="74" t="s">
        <v>17</v>
      </c>
      <c r="D641" s="71" t="s">
        <v>1446</v>
      </c>
      <c r="E641" s="74">
        <f t="shared" si="9"/>
        <v>2019</v>
      </c>
      <c r="F641" s="71" t="s">
        <v>1513</v>
      </c>
      <c r="G641" s="75" t="s">
        <v>17</v>
      </c>
      <c r="H641" s="72" t="s">
        <v>1514</v>
      </c>
      <c r="I641" s="76">
        <f>'11'!H19</f>
        <v>5988</v>
      </c>
      <c r="J641" s="70" t="s">
        <v>5000</v>
      </c>
      <c r="K641" s="70" t="e">
        <f>INDEX(PA_EXTRACAOITEM!D:D,MATCH(F641,PA_EXTRACAOITEM!B:B,0),0)</f>
        <v>#N/A</v>
      </c>
    </row>
    <row r="642" spans="2:11" ht="15">
      <c r="B642" s="75" t="str">
        <f>INDEX(SUM!D:D,MATCH(SUM!$F$3,SUM!B:B,0),0)</f>
        <v>P173</v>
      </c>
      <c r="C642" s="74" t="s">
        <v>17</v>
      </c>
      <c r="D642" s="71" t="s">
        <v>1446</v>
      </c>
      <c r="E642" s="74">
        <f t="shared" si="9"/>
        <v>2019</v>
      </c>
      <c r="F642" s="71" t="s">
        <v>1515</v>
      </c>
      <c r="G642" s="75" t="s">
        <v>17</v>
      </c>
      <c r="H642" s="72" t="s">
        <v>1516</v>
      </c>
      <c r="I642" s="76">
        <f>'11'!H20</f>
        <v>5988</v>
      </c>
      <c r="J642" s="70" t="s">
        <v>5000</v>
      </c>
      <c r="K642" s="70" t="e">
        <f>INDEX(PA_EXTRACAOITEM!D:D,MATCH(F642,PA_EXTRACAOITEM!B:B,0),0)</f>
        <v>#N/A</v>
      </c>
    </row>
    <row r="643" spans="2:11" ht="15">
      <c r="B643" s="75" t="str">
        <f>INDEX(SUM!D:D,MATCH(SUM!$F$3,SUM!B:B,0),0)</f>
        <v>P173</v>
      </c>
      <c r="C643" s="74" t="s">
        <v>17</v>
      </c>
      <c r="D643" s="71" t="s">
        <v>1446</v>
      </c>
      <c r="E643" s="74">
        <f t="shared" si="9"/>
        <v>2019</v>
      </c>
      <c r="F643" s="71" t="s">
        <v>1517</v>
      </c>
      <c r="G643" s="75" t="s">
        <v>17</v>
      </c>
      <c r="H643" s="72" t="s">
        <v>1518</v>
      </c>
      <c r="I643" s="76">
        <f>'11'!H21</f>
        <v>5988</v>
      </c>
      <c r="J643" s="70" t="s">
        <v>5000</v>
      </c>
      <c r="K643" s="70" t="e">
        <f>INDEX(PA_EXTRACAOITEM!D:D,MATCH(F643,PA_EXTRACAOITEM!B:B,0),0)</f>
        <v>#N/A</v>
      </c>
    </row>
    <row r="644" spans="2:11" ht="15">
      <c r="B644" s="75" t="str">
        <f>INDEX(SUM!D:D,MATCH(SUM!$F$3,SUM!B:B,0),0)</f>
        <v>P173</v>
      </c>
      <c r="C644" s="74" t="s">
        <v>17</v>
      </c>
      <c r="D644" s="71" t="s">
        <v>1446</v>
      </c>
      <c r="E644" s="74">
        <f t="shared" si="9"/>
        <v>2019</v>
      </c>
      <c r="F644" s="71" t="s">
        <v>1519</v>
      </c>
      <c r="G644" s="75" t="s">
        <v>17</v>
      </c>
      <c r="H644" s="72" t="s">
        <v>1520</v>
      </c>
      <c r="I644" s="76">
        <f>'11'!H22</f>
        <v>5988</v>
      </c>
      <c r="J644" s="70" t="s">
        <v>5000</v>
      </c>
      <c r="K644" s="70" t="e">
        <f>INDEX(PA_EXTRACAOITEM!D:D,MATCH(F644,PA_EXTRACAOITEM!B:B,0),0)</f>
        <v>#N/A</v>
      </c>
    </row>
    <row r="645" spans="2:11" ht="15">
      <c r="B645" s="75" t="str">
        <f>INDEX(SUM!D:D,MATCH(SUM!$F$3,SUM!B:B,0),0)</f>
        <v>P173</v>
      </c>
      <c r="C645" s="74" t="s">
        <v>17</v>
      </c>
      <c r="D645" s="71" t="s">
        <v>1446</v>
      </c>
      <c r="E645" s="74">
        <f t="shared" si="9"/>
        <v>2019</v>
      </c>
      <c r="F645" s="71" t="s">
        <v>1521</v>
      </c>
      <c r="G645" s="75" t="s">
        <v>17</v>
      </c>
      <c r="H645" s="72" t="s">
        <v>1522</v>
      </c>
      <c r="I645" s="76">
        <f>'11'!H23</f>
        <v>6137.7</v>
      </c>
      <c r="J645" s="70" t="s">
        <v>5000</v>
      </c>
      <c r="K645" s="70" t="e">
        <f>INDEX(PA_EXTRACAOITEM!D:D,MATCH(F645,PA_EXTRACAOITEM!B:B,0),0)</f>
        <v>#N/A</v>
      </c>
    </row>
    <row r="646" spans="2:11" ht="15">
      <c r="B646" s="75" t="str">
        <f>INDEX(SUM!D:D,MATCH(SUM!$F$3,SUM!B:B,0),0)</f>
        <v>P173</v>
      </c>
      <c r="C646" s="74" t="s">
        <v>17</v>
      </c>
      <c r="D646" s="71" t="s">
        <v>1446</v>
      </c>
      <c r="E646" s="74">
        <f aca="true" t="shared" si="10" ref="E646:E659">$E$2</f>
        <v>2019</v>
      </c>
      <c r="F646" s="71" t="s">
        <v>1523</v>
      </c>
      <c r="G646" s="75" t="s">
        <v>17</v>
      </c>
      <c r="H646" s="72" t="s">
        <v>1524</v>
      </c>
      <c r="I646" s="76">
        <f>'11'!H24</f>
        <v>6137.7</v>
      </c>
      <c r="J646" s="70" t="s">
        <v>5000</v>
      </c>
      <c r="K646" s="70" t="e">
        <f>INDEX(PA_EXTRACAOITEM!D:D,MATCH(F646,PA_EXTRACAOITEM!B:B,0),0)</f>
        <v>#N/A</v>
      </c>
    </row>
    <row r="647" spans="2:11" ht="15">
      <c r="B647" s="75" t="str">
        <f>INDEX(SUM!D:D,MATCH(SUM!$F$3,SUM!B:B,0),0)</f>
        <v>P173</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P173</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P173</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P173</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P173</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P173</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P173</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P173</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P173</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P173</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P173</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P173</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P173</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65" stopIfTrue="1">
      <formula>AND(#REF!&lt;&gt;"x",I133&lt;&gt;E423)</formula>
    </cfRule>
  </conditionalFormatting>
  <conditionalFormatting sqref="I16:I47">
    <cfRule type="expression" priority="103" dxfId="65" stopIfTrue="1">
      <formula>AND(#REF!&lt;&gt;"x",I16&lt;&gt;#REF!)</formula>
    </cfRule>
  </conditionalFormatting>
  <conditionalFormatting sqref="I5:I16">
    <cfRule type="expression" priority="108" dxfId="65" stopIfTrue="1">
      <formula>AND(#REF!&lt;&gt;"x",I5&lt;&gt;#REF!)</formula>
    </cfRule>
  </conditionalFormatting>
  <conditionalFormatting sqref="I77:I102">
    <cfRule type="expression" priority="110" dxfId="65" stopIfTrue="1">
      <formula>AND(#REF!&lt;&gt;"x",I77&lt;&gt;#REF!)</formula>
    </cfRule>
  </conditionalFormatting>
  <conditionalFormatting sqref="I280:I318">
    <cfRule type="expression" priority="113" dxfId="65" stopIfTrue="1">
      <formula>AND(#REF!&lt;&gt;"x",I280&lt;&gt;#REF!)</formula>
    </cfRule>
  </conditionalFormatting>
  <conditionalFormatting sqref="I220:I238">
    <cfRule type="expression" priority="114" dxfId="6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9" t="s">
        <v>34</v>
      </c>
      <c r="C3" s="179"/>
    </row>
    <row r="4" spans="2:3" ht="15.75">
      <c r="B4" s="179" t="s">
        <v>1557</v>
      </c>
      <c r="C4" s="179"/>
    </row>
    <row r="6" spans="2:3" ht="57" customHeight="1" thickBot="1">
      <c r="B6" s="180" t="s">
        <v>528</v>
      </c>
      <c r="C6" s="180"/>
    </row>
    <row r="7" spans="2:3" ht="27" customHeight="1" thickBot="1" thickTop="1">
      <c r="B7" s="177" t="s">
        <v>574</v>
      </c>
      <c r="C7" s="178"/>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66" stopIfTrue="1">
      <formula>J11=FALSE</formula>
    </cfRule>
    <cfRule type="expression" priority="8" dxfId="67" stopIfTrue="1">
      <formula>J11=TRUE</formula>
    </cfRule>
  </conditionalFormatting>
  <conditionalFormatting sqref="C21">
    <cfRule type="expression" priority="1" dxfId="66" stopIfTrue="1">
      <formula>J21=FALSE</formula>
    </cfRule>
    <cfRule type="expression" priority="2" dxfId="6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2" t="str">
        <f>"APLICATIVO DE INFORMAÇÕES MUNICIPAIS ESTRUTURADAS "&amp;BDValores!E2&amp;" - PRESTAÇÃO DE CONTAS DA CÂMARA MUNICIPAL"</f>
        <v>APLICATIVO DE INFORMAÇÕES MUNICIPAIS ESTRUTURADAS 2019 - PRESTAÇÃO DE CONTAS DA CÂMARA MUNICIPAL</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1:38" s="7" customFormat="1" ht="18.75" customHeight="1">
      <c r="A3" s="15"/>
      <c r="B3" s="181" t="str">
        <f>IF(SUM!$G$3="","","CÂMARA MUNICIPAL - "&amp;UPPER(SUM!G3))</f>
        <v>CÂMARA MUNICIPAL - SANTA CRUZ</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3" t="str">
        <f>UPPER(MENU!B11)</f>
        <v>01 INFORMAÇÕES INICIAIS</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5"/>
    </row>
    <row r="7" spans="1:3" ht="12.75">
      <c r="A7" s="39"/>
      <c r="B7" s="40"/>
      <c r="C7" s="41"/>
    </row>
    <row r="8" spans="1:3" ht="12.75">
      <c r="A8" s="39"/>
      <c r="B8" s="40"/>
      <c r="C8" s="41"/>
    </row>
    <row r="9" spans="1:22" ht="12.75">
      <c r="A9" s="39"/>
      <c r="B9" s="41"/>
      <c r="C9" s="39" t="s">
        <v>483</v>
      </c>
      <c r="D9" s="41"/>
      <c r="E9" s="42"/>
      <c r="F9" s="186" t="s">
        <v>5003</v>
      </c>
      <c r="G9" s="186"/>
      <c r="H9" s="186"/>
      <c r="I9" s="186"/>
      <c r="J9" s="186"/>
      <c r="K9" s="186"/>
      <c r="L9" s="186"/>
      <c r="M9" s="186"/>
      <c r="N9" s="186"/>
      <c r="O9" s="186"/>
      <c r="P9" s="186"/>
      <c r="Q9" s="186"/>
      <c r="R9" s="186"/>
      <c r="S9" s="186"/>
      <c r="T9" s="186"/>
      <c r="U9" s="186"/>
      <c r="V9" s="186"/>
    </row>
    <row r="10" spans="1:22" ht="12.75">
      <c r="A10" s="39"/>
      <c r="B10" s="41"/>
      <c r="C10" s="39" t="s">
        <v>26</v>
      </c>
      <c r="D10" s="41"/>
      <c r="E10" s="42"/>
      <c r="F10" s="187" t="s">
        <v>5004</v>
      </c>
      <c r="G10" s="186"/>
      <c r="H10" s="186"/>
      <c r="I10" s="186"/>
      <c r="J10" s="186"/>
      <c r="K10" s="186"/>
      <c r="L10" s="186"/>
      <c r="M10" s="186"/>
      <c r="N10" s="186"/>
      <c r="O10" s="186"/>
      <c r="P10" s="186"/>
      <c r="Q10" s="186"/>
      <c r="R10" s="186"/>
      <c r="S10" s="186"/>
      <c r="T10" s="186"/>
      <c r="U10" s="186"/>
      <c r="V10" s="186"/>
    </row>
    <row r="11" spans="1:11" ht="12.75">
      <c r="A11" s="39"/>
      <c r="B11" s="41"/>
      <c r="C11" s="39" t="s">
        <v>27</v>
      </c>
      <c r="D11" s="41"/>
      <c r="E11" s="42"/>
      <c r="F11" s="186">
        <v>8781328233</v>
      </c>
      <c r="G11" s="186"/>
      <c r="H11" s="186"/>
      <c r="I11" s="186"/>
      <c r="J11" s="186"/>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5" stopIfTrue="1">
      <formula>$E31&lt;&gt;$H31</formula>
    </cfRule>
  </conditionalFormatting>
  <conditionalFormatting sqref="F11:J11 F9:V10">
    <cfRule type="cellIs" priority="8" dxfId="68" operator="equal" stopIfTrue="1">
      <formula>""</formula>
    </cfRule>
  </conditionalFormatting>
  <conditionalFormatting sqref="B8 A7:A18 B12:B13 C9:C11">
    <cfRule type="expression" priority="9" dxfId="69" stopIfTrue="1">
      <formula>OR(#REF!&gt;0,#REF!&lt;0)</formula>
    </cfRule>
  </conditionalFormatting>
  <conditionalFormatting sqref="B7">
    <cfRule type="expression" priority="15" dxfId="6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2" t="str">
        <f>"APLICATIVO DE INFORMAÇÕES MUNICIPAIS ESTRUTURADAS "&amp;BDValores!E2&amp;" - PRESTAÇÃO DE CONTAS DA CÂMARA MUNICIPAL"</f>
        <v>APLICATIVO DE INFORMAÇÕES MUNICIPAIS ESTRUTURADAS 2019 - PRESTAÇÃO DE CONTAS DA CÂMARA MUNICIPAL</v>
      </c>
      <c r="C2" s="182"/>
      <c r="D2" s="182"/>
      <c r="E2" s="84"/>
      <c r="F2" s="84"/>
      <c r="G2" s="84"/>
      <c r="H2" s="6"/>
      <c r="I2" s="6"/>
    </row>
    <row r="3" spans="2:9" s="7" customFormat="1" ht="18.75">
      <c r="B3" s="188" t="str">
        <f>IF(SUM!$G$3="","","CÂMARA MUNICIPAL - "&amp;UPPER(SUM!G3))</f>
        <v>CÂMARA MUNICIPAL - SANTA CRUZ</v>
      </c>
      <c r="C3" s="188"/>
      <c r="D3" s="188"/>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9" t="str">
        <f>UPPER(MENU!B12)</f>
        <v>02 GASTO COM FOLHA DE PAGAMENTO</v>
      </c>
      <c r="C7" s="189"/>
      <c r="D7" s="189"/>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916440.36</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5" stopIfTrue="1">
      <formula>$F10&lt;&gt;$I10</formula>
    </cfRule>
  </conditionalFormatting>
  <conditionalFormatting sqref="D11:D14">
    <cfRule type="cellIs" priority="2" dxfId="6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22" sqref="F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2" t="str">
        <f>"APLICATIVO DE INFORMAÇÕES MUNICIPAIS ESTRUTURADAS "&amp;BDValores!E2&amp;" - PRESTAÇÃO DE CONTAS DA CÂMARA MUNICIPAL"</f>
        <v>APLICATIVO DE INFORMAÇÕES MUNICIPAIS ESTRUTURADAS 2019 - PRESTAÇÃO DE CONTAS DA CÂMARA MUNICIPAL</v>
      </c>
      <c r="C2" s="182"/>
      <c r="D2" s="182"/>
      <c r="E2" s="182"/>
      <c r="F2" s="182"/>
      <c r="G2" s="182"/>
      <c r="H2" s="182"/>
    </row>
    <row r="3" spans="2:8" s="7" customFormat="1" ht="18.75" customHeight="1">
      <c r="B3" s="190" t="str">
        <f>IF(SUM!$G$3="","","CÂMARA MUNICIPAL - "&amp;UPPER(SUM!G3))</f>
        <v>CÂMARA MUNICIPAL - SANTA CRUZ</v>
      </c>
      <c r="C3" s="190"/>
      <c r="D3" s="190"/>
      <c r="E3" s="190"/>
      <c r="F3" s="190"/>
      <c r="G3" s="190"/>
      <c r="H3" s="19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1" t="str">
        <f>UPPER(MENU!B13)</f>
        <v>03 SUBSÍDIO FIXADO - AGENTES POLÍTICOS</v>
      </c>
      <c r="C6" s="191"/>
      <c r="D6" s="191"/>
      <c r="E6" s="191"/>
      <c r="F6" s="191"/>
      <c r="G6" s="191"/>
      <c r="H6" s="19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500</v>
      </c>
      <c r="F10" s="101">
        <v>1</v>
      </c>
      <c r="G10" s="102">
        <v>2012</v>
      </c>
      <c r="H10" s="52">
        <v>6012.7</v>
      </c>
      <c r="I10" s="5"/>
      <c r="J10" s="5"/>
      <c r="L10" s="100" t="s">
        <v>498</v>
      </c>
    </row>
    <row r="11" spans="2:12" ht="15.75">
      <c r="B11" s="55" t="s">
        <v>283</v>
      </c>
      <c r="C11" s="56" t="s">
        <v>5</v>
      </c>
      <c r="D11" s="58" t="s">
        <v>533</v>
      </c>
      <c r="E11" s="62" t="s">
        <v>500</v>
      </c>
      <c r="F11" s="101">
        <v>1</v>
      </c>
      <c r="G11" s="102">
        <v>2012</v>
      </c>
      <c r="H11" s="52">
        <v>6012.7</v>
      </c>
      <c r="I11" s="5"/>
      <c r="J11" s="5"/>
      <c r="L11" s="99" t="s">
        <v>499</v>
      </c>
    </row>
    <row r="12" spans="2:12" ht="15.75">
      <c r="B12" s="55" t="s">
        <v>284</v>
      </c>
      <c r="C12" s="56" t="s">
        <v>6</v>
      </c>
      <c r="D12" s="58" t="s">
        <v>533</v>
      </c>
      <c r="E12" s="62" t="s">
        <v>500</v>
      </c>
      <c r="F12" s="101">
        <v>1</v>
      </c>
      <c r="G12" s="102">
        <v>2012</v>
      </c>
      <c r="H12" s="52">
        <v>6012.7</v>
      </c>
      <c r="I12" s="5"/>
      <c r="J12" s="5"/>
      <c r="L12" s="99" t="s">
        <v>500</v>
      </c>
    </row>
    <row r="13" spans="2:12" ht="15.75">
      <c r="B13" s="55" t="s">
        <v>285</v>
      </c>
      <c r="C13" s="56" t="s">
        <v>7</v>
      </c>
      <c r="D13" s="58" t="s">
        <v>533</v>
      </c>
      <c r="E13" s="62" t="s">
        <v>500</v>
      </c>
      <c r="F13" s="101">
        <v>1</v>
      </c>
      <c r="G13" s="102">
        <v>2012</v>
      </c>
      <c r="H13" s="52">
        <v>6012.7</v>
      </c>
      <c r="I13" s="5"/>
      <c r="J13" s="5"/>
      <c r="L13" s="99" t="s">
        <v>501</v>
      </c>
    </row>
    <row r="14" spans="2:10" ht="15.75">
      <c r="B14" s="55" t="s">
        <v>286</v>
      </c>
      <c r="C14" s="56" t="s">
        <v>8</v>
      </c>
      <c r="D14" s="58" t="s">
        <v>533</v>
      </c>
      <c r="E14" s="62" t="s">
        <v>500</v>
      </c>
      <c r="F14" s="101">
        <v>1</v>
      </c>
      <c r="G14" s="102">
        <v>2012</v>
      </c>
      <c r="H14" s="52">
        <v>6012.7</v>
      </c>
      <c r="I14" s="5"/>
      <c r="J14" s="5"/>
    </row>
    <row r="15" spans="2:10" ht="15.75">
      <c r="B15" s="55" t="s">
        <v>287</v>
      </c>
      <c r="C15" s="56" t="s">
        <v>9</v>
      </c>
      <c r="D15" s="58" t="s">
        <v>533</v>
      </c>
      <c r="E15" s="62" t="s">
        <v>500</v>
      </c>
      <c r="F15" s="101">
        <v>1</v>
      </c>
      <c r="G15" s="102">
        <v>2012</v>
      </c>
      <c r="H15" s="52">
        <v>6012.7</v>
      </c>
      <c r="I15" s="5"/>
      <c r="J15" s="5"/>
    </row>
    <row r="16" spans="2:10" ht="15.75">
      <c r="B16" s="55" t="s">
        <v>288</v>
      </c>
      <c r="C16" s="56" t="s">
        <v>10</v>
      </c>
      <c r="D16" s="58" t="s">
        <v>533</v>
      </c>
      <c r="E16" s="62" t="s">
        <v>500</v>
      </c>
      <c r="F16" s="101">
        <v>1</v>
      </c>
      <c r="G16" s="102">
        <v>2012</v>
      </c>
      <c r="H16" s="52">
        <v>6012.7</v>
      </c>
      <c r="I16" s="5"/>
      <c r="J16" s="5"/>
    </row>
    <row r="17" spans="2:10" ht="15.75">
      <c r="B17" s="55" t="s">
        <v>289</v>
      </c>
      <c r="C17" s="56" t="s">
        <v>11</v>
      </c>
      <c r="D17" s="58" t="s">
        <v>533</v>
      </c>
      <c r="E17" s="62" t="s">
        <v>500</v>
      </c>
      <c r="F17" s="101">
        <v>1</v>
      </c>
      <c r="G17" s="102">
        <v>2012</v>
      </c>
      <c r="H17" s="52">
        <v>6012.7</v>
      </c>
      <c r="I17" s="5"/>
      <c r="J17" s="5"/>
    </row>
    <row r="18" spans="2:10" ht="15.75">
      <c r="B18" s="55" t="s">
        <v>290</v>
      </c>
      <c r="C18" s="56" t="s">
        <v>12</v>
      </c>
      <c r="D18" s="58" t="s">
        <v>533</v>
      </c>
      <c r="E18" s="62" t="s">
        <v>500</v>
      </c>
      <c r="F18" s="101">
        <v>1</v>
      </c>
      <c r="G18" s="102">
        <v>2012</v>
      </c>
      <c r="H18" s="52">
        <v>6012.7</v>
      </c>
      <c r="I18" s="5"/>
      <c r="J18" s="5"/>
    </row>
    <row r="19" spans="2:10" ht="15.75">
      <c r="B19" s="55" t="s">
        <v>291</v>
      </c>
      <c r="C19" s="56" t="s">
        <v>13</v>
      </c>
      <c r="D19" s="58" t="s">
        <v>533</v>
      </c>
      <c r="E19" s="62" t="s">
        <v>500</v>
      </c>
      <c r="F19" s="101">
        <v>1</v>
      </c>
      <c r="G19" s="102">
        <v>2012</v>
      </c>
      <c r="H19" s="52">
        <v>6012.7</v>
      </c>
      <c r="I19" s="5"/>
      <c r="J19" s="5"/>
    </row>
    <row r="20" spans="2:10" ht="15.75">
      <c r="B20" s="55" t="s">
        <v>292</v>
      </c>
      <c r="C20" s="56" t="s">
        <v>14</v>
      </c>
      <c r="D20" s="58" t="s">
        <v>533</v>
      </c>
      <c r="E20" s="62" t="s">
        <v>500</v>
      </c>
      <c r="F20" s="101">
        <v>1</v>
      </c>
      <c r="G20" s="102">
        <v>2012</v>
      </c>
      <c r="H20" s="52">
        <v>6012.7</v>
      </c>
      <c r="I20" s="5"/>
      <c r="J20" s="5"/>
    </row>
    <row r="21" spans="2:10" ht="15.75">
      <c r="B21" s="55" t="s">
        <v>293</v>
      </c>
      <c r="C21" s="56" t="s">
        <v>15</v>
      </c>
      <c r="D21" s="58" t="s">
        <v>533</v>
      </c>
      <c r="E21" s="62" t="s">
        <v>500</v>
      </c>
      <c r="F21" s="101">
        <v>1</v>
      </c>
      <c r="G21" s="102">
        <v>2012</v>
      </c>
      <c r="H21" s="52">
        <v>6012.7</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7" sqref="E17"/>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2" t="str">
        <f>"APLICATIVO DE INFORMAÇÕES MUNICIPAIS ESTRUTURADAS "&amp;BDValores!E2&amp;" - PRESTAÇÃO DE CONTAS DA CÂMARA MUNICIPAL"</f>
        <v>APLICATIVO DE INFORMAÇÕES MUNICIPAIS ESTRUTURADAS 2019 - PRESTAÇÃO DE CONTAS DA CÂMARA MUNICIPAL</v>
      </c>
      <c r="C2" s="182"/>
      <c r="D2" s="182"/>
      <c r="E2" s="182"/>
    </row>
    <row r="3" spans="2:5" s="7" customFormat="1" ht="18.75" customHeight="1">
      <c r="B3" s="190" t="str">
        <f>IF(SUM!$G$3="","","CÂMARA MUNICIPAL - "&amp;UPPER(SUM!G3))</f>
        <v>CÂMARA MUNICIPAL - SANTA CRUZ</v>
      </c>
      <c r="C3" s="190"/>
      <c r="D3" s="190"/>
      <c r="E3" s="190"/>
    </row>
    <row r="4" spans="1:4" s="7" customFormat="1" ht="18.75">
      <c r="A4" s="82"/>
      <c r="B4" s="82"/>
      <c r="C4" s="82"/>
      <c r="D4" s="82"/>
    </row>
    <row r="5" spans="1:4" s="7" customFormat="1" ht="21.75" customHeight="1">
      <c r="A5" s="82"/>
      <c r="B5" s="82"/>
      <c r="C5" s="82"/>
      <c r="D5" s="82"/>
    </row>
    <row r="6" spans="1:5" s="6" customFormat="1" ht="15.75">
      <c r="A6" s="5"/>
      <c r="B6" s="191" t="str">
        <f>UPPER(MENU!B14)</f>
        <v>04 SUBSÍDIO PAGO - AGENTES POLÍTICOS</v>
      </c>
      <c r="C6" s="191"/>
      <c r="D6" s="191"/>
      <c r="E6" s="191"/>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52200</v>
      </c>
      <c r="F10" s="5"/>
      <c r="G10" s="5"/>
      <c r="I10" s="100" t="s">
        <v>498</v>
      </c>
    </row>
    <row r="11" spans="2:9" ht="15.75">
      <c r="B11" s="55" t="s">
        <v>283</v>
      </c>
      <c r="C11" s="56" t="s">
        <v>5</v>
      </c>
      <c r="D11" s="63" t="s">
        <v>536</v>
      </c>
      <c r="E11" s="52">
        <v>52200</v>
      </c>
      <c r="F11" s="5"/>
      <c r="G11" s="5"/>
      <c r="I11" s="99" t="s">
        <v>499</v>
      </c>
    </row>
    <row r="12" spans="2:9" ht="15.75">
      <c r="B12" s="55" t="s">
        <v>284</v>
      </c>
      <c r="C12" s="56" t="s">
        <v>6</v>
      </c>
      <c r="D12" s="63" t="s">
        <v>536</v>
      </c>
      <c r="E12" s="52">
        <v>52200</v>
      </c>
      <c r="F12" s="5"/>
      <c r="G12" s="5"/>
      <c r="I12" s="99" t="s">
        <v>500</v>
      </c>
    </row>
    <row r="13" spans="2:9" ht="15.75">
      <c r="B13" s="55" t="s">
        <v>285</v>
      </c>
      <c r="C13" s="56" t="s">
        <v>7</v>
      </c>
      <c r="D13" s="63" t="s">
        <v>536</v>
      </c>
      <c r="E13" s="52">
        <v>52200</v>
      </c>
      <c r="F13" s="5"/>
      <c r="G13" s="5"/>
      <c r="I13" s="99" t="s">
        <v>501</v>
      </c>
    </row>
    <row r="14" spans="2:7" ht="15.75">
      <c r="B14" s="55" t="s">
        <v>286</v>
      </c>
      <c r="C14" s="56" t="s">
        <v>8</v>
      </c>
      <c r="D14" s="63" t="s">
        <v>536</v>
      </c>
      <c r="E14" s="52">
        <v>52200</v>
      </c>
      <c r="F14" s="5"/>
      <c r="G14" s="5"/>
    </row>
    <row r="15" spans="2:7" ht="15.75">
      <c r="B15" s="55" t="s">
        <v>287</v>
      </c>
      <c r="C15" s="56" t="s">
        <v>9</v>
      </c>
      <c r="D15" s="63" t="s">
        <v>536</v>
      </c>
      <c r="E15" s="52">
        <v>52200</v>
      </c>
      <c r="F15" s="5"/>
      <c r="G15" s="5"/>
    </row>
    <row r="16" spans="2:7" ht="15.75">
      <c r="B16" s="55" t="s">
        <v>288</v>
      </c>
      <c r="C16" s="56" t="s">
        <v>10</v>
      </c>
      <c r="D16" s="63" t="s">
        <v>536</v>
      </c>
      <c r="E16" s="52">
        <v>52200</v>
      </c>
      <c r="F16" s="5"/>
      <c r="G16" s="5"/>
    </row>
    <row r="17" spans="2:7" ht="15.75">
      <c r="B17" s="55" t="s">
        <v>289</v>
      </c>
      <c r="C17" s="56" t="s">
        <v>11</v>
      </c>
      <c r="D17" s="63" t="s">
        <v>536</v>
      </c>
      <c r="E17" s="52">
        <v>52200</v>
      </c>
      <c r="F17" s="5"/>
      <c r="G17" s="5"/>
    </row>
    <row r="18" spans="2:7" ht="15.75">
      <c r="B18" s="55" t="s">
        <v>290</v>
      </c>
      <c r="C18" s="56" t="s">
        <v>12</v>
      </c>
      <c r="D18" s="63" t="s">
        <v>536</v>
      </c>
      <c r="E18" s="52">
        <v>52200</v>
      </c>
      <c r="F18" s="5"/>
      <c r="G18" s="5"/>
    </row>
    <row r="19" spans="2:7" ht="15.75">
      <c r="B19" s="55" t="s">
        <v>291</v>
      </c>
      <c r="C19" s="56" t="s">
        <v>13</v>
      </c>
      <c r="D19" s="63" t="s">
        <v>536</v>
      </c>
      <c r="E19" s="52">
        <v>52200</v>
      </c>
      <c r="F19" s="5"/>
      <c r="G19" s="5"/>
    </row>
    <row r="20" spans="2:7" ht="15.75">
      <c r="B20" s="55" t="s">
        <v>292</v>
      </c>
      <c r="C20" s="56" t="s">
        <v>14</v>
      </c>
      <c r="D20" s="63" t="s">
        <v>536</v>
      </c>
      <c r="E20" s="52">
        <v>52200</v>
      </c>
      <c r="F20" s="5"/>
      <c r="G20" s="5"/>
    </row>
    <row r="21" spans="2:7" ht="15.75">
      <c r="B21" s="55" t="s">
        <v>293</v>
      </c>
      <c r="C21" s="56" t="s">
        <v>15</v>
      </c>
      <c r="D21" s="63" t="s">
        <v>536</v>
      </c>
      <c r="E21" s="52">
        <v>52200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G22" sqref="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2" t="str">
        <f>"APLICATIVO DE INFORMAÇÕES MUNICIPAIS ESTRUTURADAS "&amp;BDValores!E2&amp;" - PRESTAÇÃO DE CONTAS DA CÂMARA MUNICIPAL"</f>
        <v>APLICATIVO DE INFORMAÇÕES MUNICIPAIS ESTRUTURADAS 2019 - PRESTAÇÃO DE CONTAS DA CÂMARA MUNICIPAL</v>
      </c>
      <c r="C2" s="182"/>
      <c r="D2" s="182"/>
      <c r="E2" s="182"/>
      <c r="F2" s="182"/>
      <c r="G2" s="182"/>
      <c r="H2" s="182"/>
    </row>
    <row r="3" spans="2:8" s="7" customFormat="1" ht="18.75" customHeight="1">
      <c r="B3" s="190" t="str">
        <f>IF(SUM!$G$3="","","CÂMARA MUNICIPAL - "&amp;UPPER(SUM!G3))</f>
        <v>CÂMARA MUNICIPAL - SANTA CRUZ</v>
      </c>
      <c r="C3" s="190"/>
      <c r="D3" s="190"/>
      <c r="E3" s="190"/>
      <c r="F3" s="190"/>
      <c r="G3" s="190"/>
      <c r="H3" s="19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1" t="str">
        <f>UPPER(MENU!B15)</f>
        <v>05 VERBA DE REPRESENTAÇÃO DO PRESIDENTE DA CÂMARA - VALOR FIXADO</v>
      </c>
      <c r="C6" s="191"/>
      <c r="D6" s="191"/>
      <c r="E6" s="191"/>
      <c r="F6" s="191"/>
      <c r="G6" s="191"/>
      <c r="H6" s="19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349</v>
      </c>
      <c r="G10" s="102">
        <v>2012</v>
      </c>
      <c r="H10" s="52">
        <v>2800</v>
      </c>
      <c r="I10" s="5"/>
      <c r="J10" s="5"/>
      <c r="L10" s="100" t="s">
        <v>498</v>
      </c>
    </row>
    <row r="11" spans="2:12" ht="15.75">
      <c r="B11" s="55" t="s">
        <v>283</v>
      </c>
      <c r="C11" s="56" t="s">
        <v>5</v>
      </c>
      <c r="D11" s="58" t="s">
        <v>537</v>
      </c>
      <c r="E11" s="62" t="s">
        <v>498</v>
      </c>
      <c r="F11" s="101">
        <v>349</v>
      </c>
      <c r="G11" s="102">
        <v>2012</v>
      </c>
      <c r="H11" s="52">
        <v>2800</v>
      </c>
      <c r="I11" s="5"/>
      <c r="J11" s="5"/>
      <c r="L11" s="99" t="s">
        <v>499</v>
      </c>
    </row>
    <row r="12" spans="2:12" ht="15.75">
      <c r="B12" s="55" t="s">
        <v>284</v>
      </c>
      <c r="C12" s="56" t="s">
        <v>6</v>
      </c>
      <c r="D12" s="58" t="s">
        <v>537</v>
      </c>
      <c r="E12" s="62" t="s">
        <v>498</v>
      </c>
      <c r="F12" s="101">
        <v>349</v>
      </c>
      <c r="G12" s="102">
        <v>2012</v>
      </c>
      <c r="H12" s="52">
        <v>2800</v>
      </c>
      <c r="I12" s="5"/>
      <c r="J12" s="5"/>
      <c r="L12" s="99" t="s">
        <v>500</v>
      </c>
    </row>
    <row r="13" spans="2:12" ht="15.75">
      <c r="B13" s="55" t="s">
        <v>285</v>
      </c>
      <c r="C13" s="56" t="s">
        <v>7</v>
      </c>
      <c r="D13" s="58" t="s">
        <v>537</v>
      </c>
      <c r="E13" s="62" t="s">
        <v>498</v>
      </c>
      <c r="F13" s="101">
        <v>349</v>
      </c>
      <c r="G13" s="102">
        <v>2012</v>
      </c>
      <c r="H13" s="52">
        <v>2800</v>
      </c>
      <c r="I13" s="5"/>
      <c r="J13" s="5"/>
      <c r="L13" s="99" t="s">
        <v>501</v>
      </c>
    </row>
    <row r="14" spans="2:10" ht="15.75">
      <c r="B14" s="55" t="s">
        <v>286</v>
      </c>
      <c r="C14" s="56" t="s">
        <v>8</v>
      </c>
      <c r="D14" s="58" t="s">
        <v>537</v>
      </c>
      <c r="E14" s="62" t="s">
        <v>498</v>
      </c>
      <c r="F14" s="101">
        <v>349</v>
      </c>
      <c r="G14" s="102">
        <v>2012</v>
      </c>
      <c r="H14" s="52">
        <v>2800</v>
      </c>
      <c r="I14" s="5"/>
      <c r="J14" s="5"/>
    </row>
    <row r="15" spans="2:10" ht="15.75">
      <c r="B15" s="55" t="s">
        <v>287</v>
      </c>
      <c r="C15" s="56" t="s">
        <v>9</v>
      </c>
      <c r="D15" s="58" t="s">
        <v>537</v>
      </c>
      <c r="E15" s="62" t="s">
        <v>498</v>
      </c>
      <c r="F15" s="101">
        <v>349</v>
      </c>
      <c r="G15" s="102">
        <v>2012</v>
      </c>
      <c r="H15" s="52">
        <v>2800</v>
      </c>
      <c r="I15" s="5"/>
      <c r="J15" s="5"/>
    </row>
    <row r="16" spans="2:10" ht="15.75">
      <c r="B16" s="55" t="s">
        <v>288</v>
      </c>
      <c r="C16" s="56" t="s">
        <v>10</v>
      </c>
      <c r="D16" s="58" t="s">
        <v>537</v>
      </c>
      <c r="E16" s="62" t="s">
        <v>498</v>
      </c>
      <c r="F16" s="101">
        <v>349</v>
      </c>
      <c r="G16" s="102">
        <v>2012</v>
      </c>
      <c r="H16" s="52">
        <v>2800</v>
      </c>
      <c r="I16" s="5"/>
      <c r="J16" s="5"/>
    </row>
    <row r="17" spans="2:10" ht="15.75">
      <c r="B17" s="55" t="s">
        <v>289</v>
      </c>
      <c r="C17" s="56" t="s">
        <v>11</v>
      </c>
      <c r="D17" s="58" t="s">
        <v>537</v>
      </c>
      <c r="E17" s="62" t="s">
        <v>498</v>
      </c>
      <c r="F17" s="101">
        <v>349</v>
      </c>
      <c r="G17" s="102">
        <v>2012</v>
      </c>
      <c r="H17" s="52">
        <v>2800</v>
      </c>
      <c r="I17" s="5"/>
      <c r="J17" s="5"/>
    </row>
    <row r="18" spans="2:10" ht="15.75">
      <c r="B18" s="55" t="s">
        <v>290</v>
      </c>
      <c r="C18" s="56" t="s">
        <v>12</v>
      </c>
      <c r="D18" s="58" t="s">
        <v>537</v>
      </c>
      <c r="E18" s="62" t="s">
        <v>498</v>
      </c>
      <c r="F18" s="101">
        <v>349</v>
      </c>
      <c r="G18" s="102">
        <v>2012</v>
      </c>
      <c r="H18" s="52">
        <v>2800</v>
      </c>
      <c r="I18" s="5"/>
      <c r="J18" s="5"/>
    </row>
    <row r="19" spans="2:10" ht="15.75">
      <c r="B19" s="55" t="s">
        <v>291</v>
      </c>
      <c r="C19" s="56" t="s">
        <v>13</v>
      </c>
      <c r="D19" s="58" t="s">
        <v>537</v>
      </c>
      <c r="E19" s="62" t="s">
        <v>498</v>
      </c>
      <c r="F19" s="101">
        <v>349</v>
      </c>
      <c r="G19" s="102">
        <v>2012</v>
      </c>
      <c r="H19" s="52">
        <v>2800</v>
      </c>
      <c r="I19" s="5"/>
      <c r="J19" s="5"/>
    </row>
    <row r="20" spans="2:10" ht="15.75">
      <c r="B20" s="55" t="s">
        <v>292</v>
      </c>
      <c r="C20" s="56" t="s">
        <v>14</v>
      </c>
      <c r="D20" s="58" t="s">
        <v>537</v>
      </c>
      <c r="E20" s="62" t="s">
        <v>498</v>
      </c>
      <c r="F20" s="101">
        <v>349</v>
      </c>
      <c r="G20" s="102">
        <v>2012</v>
      </c>
      <c r="H20" s="52">
        <v>2800</v>
      </c>
      <c r="I20" s="5"/>
      <c r="J20" s="5"/>
    </row>
    <row r="21" spans="2:10" ht="15.75">
      <c r="B21" s="55" t="s">
        <v>293</v>
      </c>
      <c r="C21" s="56" t="s">
        <v>15</v>
      </c>
      <c r="D21" s="58" t="s">
        <v>537</v>
      </c>
      <c r="E21" s="62" t="s">
        <v>498</v>
      </c>
      <c r="F21" s="101">
        <v>349</v>
      </c>
      <c r="G21" s="102">
        <v>2012</v>
      </c>
      <c r="H21" s="52">
        <v>2800</v>
      </c>
      <c r="I21" s="5"/>
      <c r="J21" s="5"/>
    </row>
    <row r="22" spans="2:10" ht="15.75">
      <c r="B22" s="55" t="s">
        <v>294</v>
      </c>
      <c r="C22" s="56" t="s">
        <v>295</v>
      </c>
      <c r="D22" s="58" t="s">
        <v>537</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0" sqref="E2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2" t="str">
        <f>"APLICATIVO DE INFORMAÇÕES MUNICIPAIS ESTRUTURADAS "&amp;BDValores!E2&amp;" - PRESTAÇÃO DE CONTAS DA CÂMARA MUNICIPAL"</f>
        <v>APLICATIVO DE INFORMAÇÕES MUNICIPAIS ESTRUTURADAS 2019 - PRESTAÇÃO DE CONTAS DA CÂMARA MUNICIPAL</v>
      </c>
      <c r="C2" s="182"/>
      <c r="D2" s="182"/>
      <c r="E2" s="182"/>
    </row>
    <row r="3" spans="2:5" s="7" customFormat="1" ht="18.75" customHeight="1">
      <c r="B3" s="190" t="str">
        <f>IF(SUM!$G$3="","","CÂMARA MUNICIPAL - "&amp;UPPER(SUM!G3))</f>
        <v>CÂMARA MUNICIPAL - SANTA CRUZ</v>
      </c>
      <c r="C3" s="190"/>
      <c r="D3" s="190"/>
      <c r="E3" s="190"/>
    </row>
    <row r="4" spans="1:4" s="7" customFormat="1" ht="18.75">
      <c r="A4" s="82"/>
      <c r="B4" s="82"/>
      <c r="C4" s="82"/>
      <c r="D4" s="82"/>
    </row>
    <row r="5" spans="1:4" s="7" customFormat="1" ht="21.75" customHeight="1">
      <c r="A5" s="82"/>
      <c r="B5" s="82"/>
      <c r="C5" s="82"/>
      <c r="D5" s="82"/>
    </row>
    <row r="6" spans="1:5" s="6" customFormat="1" ht="15.75">
      <c r="A6" s="5"/>
      <c r="B6" s="191" t="str">
        <f>UPPER(MENU!B16)</f>
        <v>06 VERBA DE REPRESENTAÇÃO DO PRESIDENTE DA CÂMARA - VALOR TOTAL PAGO</v>
      </c>
      <c r="C6" s="191"/>
      <c r="D6" s="191"/>
      <c r="E6" s="191"/>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2800</v>
      </c>
      <c r="F10" s="5"/>
      <c r="G10" s="5"/>
      <c r="I10" s="100" t="s">
        <v>498</v>
      </c>
    </row>
    <row r="11" spans="2:9" ht="15.75">
      <c r="B11" s="55" t="s">
        <v>283</v>
      </c>
      <c r="C11" s="56" t="s">
        <v>5</v>
      </c>
      <c r="D11" s="58" t="s">
        <v>537</v>
      </c>
      <c r="E11" s="52">
        <v>2800</v>
      </c>
      <c r="F11" s="5"/>
      <c r="G11" s="5"/>
      <c r="I11" s="99" t="s">
        <v>499</v>
      </c>
    </row>
    <row r="12" spans="2:9" ht="15.75">
      <c r="B12" s="55" t="s">
        <v>284</v>
      </c>
      <c r="C12" s="56" t="s">
        <v>6</v>
      </c>
      <c r="D12" s="58" t="s">
        <v>537</v>
      </c>
      <c r="E12" s="52">
        <v>2800</v>
      </c>
      <c r="F12" s="5"/>
      <c r="G12" s="5"/>
      <c r="I12" s="99" t="s">
        <v>500</v>
      </c>
    </row>
    <row r="13" spans="2:9" ht="15.75">
      <c r="B13" s="55" t="s">
        <v>285</v>
      </c>
      <c r="C13" s="56" t="s">
        <v>7</v>
      </c>
      <c r="D13" s="58" t="s">
        <v>537</v>
      </c>
      <c r="E13" s="52">
        <v>2800</v>
      </c>
      <c r="F13" s="5"/>
      <c r="G13" s="5"/>
      <c r="I13" s="99" t="s">
        <v>501</v>
      </c>
    </row>
    <row r="14" spans="2:7" ht="15.75">
      <c r="B14" s="55" t="s">
        <v>286</v>
      </c>
      <c r="C14" s="56" t="s">
        <v>8</v>
      </c>
      <c r="D14" s="58" t="s">
        <v>537</v>
      </c>
      <c r="E14" s="52">
        <v>2800</v>
      </c>
      <c r="F14" s="5"/>
      <c r="G14" s="5"/>
    </row>
    <row r="15" spans="2:7" ht="15.75">
      <c r="B15" s="55" t="s">
        <v>287</v>
      </c>
      <c r="C15" s="56" t="s">
        <v>9</v>
      </c>
      <c r="D15" s="58" t="s">
        <v>537</v>
      </c>
      <c r="E15" s="52">
        <v>2800</v>
      </c>
      <c r="F15" s="5"/>
      <c r="G15" s="5"/>
    </row>
    <row r="16" spans="2:7" ht="15.75">
      <c r="B16" s="55" t="s">
        <v>288</v>
      </c>
      <c r="C16" s="56" t="s">
        <v>10</v>
      </c>
      <c r="D16" s="58" t="s">
        <v>537</v>
      </c>
      <c r="E16" s="52">
        <v>2800</v>
      </c>
      <c r="F16" s="5"/>
      <c r="G16" s="5"/>
    </row>
    <row r="17" spans="2:7" ht="15.75">
      <c r="B17" s="55" t="s">
        <v>289</v>
      </c>
      <c r="C17" s="56" t="s">
        <v>11</v>
      </c>
      <c r="D17" s="58" t="s">
        <v>537</v>
      </c>
      <c r="E17" s="52">
        <v>2800</v>
      </c>
      <c r="F17" s="5"/>
      <c r="G17" s="5"/>
    </row>
    <row r="18" spans="2:7" ht="15.75">
      <c r="B18" s="55" t="s">
        <v>290</v>
      </c>
      <c r="C18" s="56" t="s">
        <v>12</v>
      </c>
      <c r="D18" s="58" t="s">
        <v>537</v>
      </c>
      <c r="E18" s="52">
        <v>2800</v>
      </c>
      <c r="F18" s="5"/>
      <c r="G18" s="5"/>
    </row>
    <row r="19" spans="2:7" ht="15.75">
      <c r="B19" s="55" t="s">
        <v>291</v>
      </c>
      <c r="C19" s="56" t="s">
        <v>13</v>
      </c>
      <c r="D19" s="58" t="s">
        <v>537</v>
      </c>
      <c r="E19" s="52">
        <v>2800</v>
      </c>
      <c r="F19" s="5"/>
      <c r="G19" s="5"/>
    </row>
    <row r="20" spans="2:7" ht="15.75">
      <c r="B20" s="55" t="s">
        <v>292</v>
      </c>
      <c r="C20" s="56" t="s">
        <v>14</v>
      </c>
      <c r="D20" s="58" t="s">
        <v>537</v>
      </c>
      <c r="E20" s="52">
        <v>2800</v>
      </c>
      <c r="F20" s="5"/>
      <c r="G20" s="5"/>
    </row>
    <row r="21" spans="2:7" ht="15.75">
      <c r="B21" s="55" t="s">
        <v>293</v>
      </c>
      <c r="C21" s="56" t="s">
        <v>15</v>
      </c>
      <c r="D21" s="58" t="s">
        <v>537</v>
      </c>
      <c r="E21" s="52">
        <v>2800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2" dxfId="68" operator="equal" stopIfTrue="1">
      <formula>""</formula>
    </cfRule>
  </conditionalFormatting>
  <conditionalFormatting sqref="E10:E21">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Rufino</cp:lastModifiedBy>
  <cp:lastPrinted>2016-03-02T12:44:26Z</cp:lastPrinted>
  <dcterms:created xsi:type="dcterms:W3CDTF">2010-03-02T11:44:00Z</dcterms:created>
  <dcterms:modified xsi:type="dcterms:W3CDTF">2020-03-28T19:51:20Z</dcterms:modified>
  <cp:category/>
  <cp:version/>
  <cp:contentType/>
  <cp:contentStatus/>
</cp:coreProperties>
</file>